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DocsVariosIFAI\cumplimiento Politica de Transparencia\2023\Requerimientos septiembre\"/>
    </mc:Choice>
  </mc:AlternateContent>
  <bookViews>
    <workbookView xWindow="0" yWindow="0" windowWidth="12285" windowHeight="5220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6" i="2" l="1"/>
  <c r="G195" i="2"/>
  <c r="G194" i="2"/>
  <c r="G192" i="2"/>
  <c r="G190" i="2"/>
  <c r="G189" i="2"/>
  <c r="G188" i="2"/>
  <c r="G187" i="2"/>
  <c r="G186" i="2"/>
  <c r="G185" i="2"/>
  <c r="G183" i="2"/>
  <c r="G182" i="2"/>
  <c r="G181" i="2"/>
  <c r="G179" i="2"/>
  <c r="G178" i="2"/>
  <c r="G176" i="2"/>
  <c r="G174" i="2"/>
  <c r="G173" i="2"/>
  <c r="G172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1" i="2"/>
  <c r="G149" i="2"/>
  <c r="G148" i="2"/>
  <c r="G147" i="2"/>
  <c r="G146" i="2"/>
  <c r="G145" i="2"/>
  <c r="G144" i="2"/>
  <c r="G143" i="2"/>
  <c r="G141" i="2"/>
  <c r="G137" i="2"/>
  <c r="G136" i="2"/>
  <c r="G135" i="2"/>
  <c r="G134" i="2"/>
  <c r="G132" i="2"/>
  <c r="G131" i="2"/>
  <c r="G130" i="2"/>
  <c r="G127" i="2"/>
  <c r="G125" i="2"/>
  <c r="G124" i="2"/>
  <c r="G123" i="2"/>
  <c r="G122" i="2"/>
  <c r="G120" i="2"/>
  <c r="G119" i="2"/>
  <c r="G118" i="2"/>
  <c r="G116" i="2"/>
  <c r="G10" i="2"/>
  <c r="G9" i="2"/>
</calcChain>
</file>

<file path=xl/sharedStrings.xml><?xml version="1.0" encoding="utf-8"?>
<sst xmlns="http://schemas.openxmlformats.org/spreadsheetml/2006/main" count="15097" uniqueCount="2264">
  <si>
    <t>FECHA ENTREGA</t>
  </si>
  <si>
    <t>CUADRO BASICO</t>
  </si>
  <si>
    <t>010.000.1937.00</t>
  </si>
  <si>
    <t>010.000.0246.00</t>
  </si>
  <si>
    <t>010.000.5666.00</t>
  </si>
  <si>
    <t>010.000.6290.00</t>
  </si>
  <si>
    <t>010.000.1776.00</t>
  </si>
  <si>
    <t>010.000.1760.00</t>
  </si>
  <si>
    <t>010.000.6278.00</t>
  </si>
  <si>
    <t>010.000.2620.00</t>
  </si>
  <si>
    <t>010.000.3417.00</t>
  </si>
  <si>
    <t>010.000.5292.00</t>
  </si>
  <si>
    <t>010.000.4228.00</t>
  </si>
  <si>
    <t>010.000.5721.02</t>
  </si>
  <si>
    <t>010.000.0472.00</t>
  </si>
  <si>
    <t>010.000.2715.00</t>
  </si>
  <si>
    <t>010.000.5941.03</t>
  </si>
  <si>
    <t>010.000.1098.00</t>
  </si>
  <si>
    <t>010.000.5304.00</t>
  </si>
  <si>
    <t>010.000.1095.00</t>
  </si>
  <si>
    <t>010.000.4184.00</t>
  </si>
  <si>
    <t>010.000.1242.00</t>
  </si>
  <si>
    <t>010.000.5943.00</t>
  </si>
  <si>
    <t>010.000.6281.00</t>
  </si>
  <si>
    <t>010.000.5268.00</t>
  </si>
  <si>
    <t>010.000.2545.00</t>
  </si>
  <si>
    <t>010.000.4362.00</t>
  </si>
  <si>
    <t>010.000.0624.01</t>
  </si>
  <si>
    <t>010.000.4299.00</t>
  </si>
  <si>
    <t>010.000.0439.00</t>
  </si>
  <si>
    <t>010.000.2012.00</t>
  </si>
  <si>
    <t>010.000.4508.00</t>
  </si>
  <si>
    <t>010.000.2623.00</t>
  </si>
  <si>
    <t>010.000.5432.00</t>
  </si>
  <si>
    <t>010.000.2195.00</t>
  </si>
  <si>
    <t>010.000.6027.00</t>
  </si>
  <si>
    <t>010.000.5318.00</t>
  </si>
  <si>
    <t>010.000.6309.00</t>
  </si>
  <si>
    <t>010.000.6202.00</t>
  </si>
  <si>
    <t>010.000.6199.00</t>
  </si>
  <si>
    <t>010.000.6200.00</t>
  </si>
  <si>
    <t>010.000.6201.00</t>
  </si>
  <si>
    <t>010.000.0530.00</t>
  </si>
  <si>
    <t>010.000.5106.00</t>
  </si>
  <si>
    <t>010.000.4225.00</t>
  </si>
  <si>
    <t>010.000.4359.00</t>
  </si>
  <si>
    <t>020.000.6056.00</t>
  </si>
  <si>
    <t>010.000.4238.02</t>
  </si>
  <si>
    <t>010.000.5501.00</t>
  </si>
  <si>
    <t>010.000.4246.01</t>
  </si>
  <si>
    <t>010.000.0537.00</t>
  </si>
  <si>
    <t>010.000.2501.00</t>
  </si>
  <si>
    <t>010.000.0574.00</t>
  </si>
  <si>
    <t>040.000.4477.00</t>
  </si>
  <si>
    <t>010.000.0623.00</t>
  </si>
  <si>
    <t>010.000.0615.00</t>
  </si>
  <si>
    <t>DESCRIPCION</t>
  </si>
  <si>
    <t>Ceftriaxona. Solución Inyectable. Cada frasco ámpula con polvo contiene: Ceftriaxona sódica equivalente a 1 g de ceftriaxona. Envase con un frasco ámpula y 10 ml de diluyente.</t>
  </si>
  <si>
    <t>PROPOFOL. EMULSIÓN INYECTABLE Cada ampolleta o frasco ámpula contiene: Propofol  200 mg. En emulsión con o sin edetato disódico (dihidratado). Envase con 5 ampolletas o frascos ámpula de 20 mL.</t>
  </si>
  <si>
    <t>AMFOTERICINA B LIPOSOMAL. SOLUCIÓN INYECTABLE. CADA FRASCO ÁMPULA CON</t>
  </si>
  <si>
    <t>TOXINA BOTULÍNICA TIPO A. SOLUCIÓN INYECTABLE Cada frasco ámpula con polvo contiene: Toxina onabotulínica A 100 U* *Complejo purificado de neurotoxina (900 KD) 100 U de toxina onabotulínica A contienen 4.8 ng de complejo purificado de neurotoxina. Envase con un frasco ámpula.</t>
  </si>
  <si>
    <t>AMIKACINA  500 MG SOLUCION INYECTABLE FRASCO AMPULA</t>
  </si>
  <si>
    <t>CARBOPLATINO. SOLUCIÓN INYECTABLE. Cada frasco ámpula con liofilizado contiene: Carboplatino 450 mg. Envase con un frasco ámpula.</t>
  </si>
  <si>
    <t>Metotrexato. Solución Inyectable Cada frasco ámpula con liofilizado contiene: Metotrexato sódico equivalente a 500 mg de metotrexato Envase con un frasco ámpula.</t>
  </si>
  <si>
    <t>METOTREXATO. SOLUCIÓN INYECTABLE Cada frasco ámpula con liofilizado o solución contiene: Metotrexato sódico equivalente a 50 mg de metotrexato. Envase con un frasco ámpula.</t>
  </si>
  <si>
    <t>CLARITROMICINA. SUSPENSIÓN El frasco con granulado contiene: claritromicina 2.50 g Envase con un frasco con 60 ml</t>
  </si>
  <si>
    <t>Ácido valproico. Cápsula Cada Cápsula contiene: Ácido valproico 250 mg Envase con 60 Cápsulas.</t>
  </si>
  <si>
    <t>Diclofenaco. Cápsula o gragea de liberación prolongada. Cada gragea contiene: Diclofenaco sódico 100 mg Envase con 20 Cápsulas o Grageas.</t>
  </si>
  <si>
    <t>Meropenem. Solución Inyectable Cada frasco ámpula con polvo contiene: Meropenem trihidratado equivalente a 1 g de meropenem. Envase con 1 frasco ámpula.</t>
  </si>
  <si>
    <t>Daunorubicina. Solución Inyectable Cada frasco ámpula con liofilizado contiene: Clorhidrato de daunorubicina equivalente a 20 mg de daunorubicina. Envase con un frasco ámpula.</t>
  </si>
  <si>
    <t>Paracetamol SOLUCIÓN INYECTABLE  Cada frasco contiene:  Paracetamol  1 g. Envase con diez frascos con 100 ml.</t>
  </si>
  <si>
    <t>Prednisona. Tableta Cada Tableta contiene: Prednisona 5 mg Envase con 20 Tabletas.</t>
  </si>
  <si>
    <t>Vitamina E. Gragea o Cápsula. Cada Gragea o Cápsula contiene: Vitamina E 400 mg. Envase con 100 Grageas o Cápsulas.</t>
  </si>
  <si>
    <t>Ibuprofeno. Tableta O Cápsula: Cada Tableta o Cápsula contiene: Ibuprofeno 400 mg Envase con 30 Cápsulas</t>
  </si>
  <si>
    <t>Vitaminas A C y D. Solución. Cada ml contiene: Palmitato de Retinol 7000 a 9000 UI. Ácido ascórbico 80 a 125 mg. Colecalciferol 1400 a 1800 UI. Envase con 15 ml.</t>
  </si>
  <si>
    <t>Alfa cetoanálogos de aminoácidos. Gragea Tableta Recubierta o Tableta. Cada Gragea tableta recubierta o tableta contiene: Alfa cetoanálogos de Aminoácidos 630 mg Envase con 100 grageas tabletas recubiertas o tabletas.</t>
  </si>
  <si>
    <t>Calcitriol. Cápsula de Gelatina blanda Cada cápsula contiene: Calcitriol 0.25 µg. Envase con 50 cápsulas.</t>
  </si>
  <si>
    <t>Loperamida. Comprimido tableta o gragea. Cada comprimido tableta o gragea contiene: Clorhidrato de loperamida 2 mg. Envase con 12 comprimidos tabletas o grageas.</t>
  </si>
  <si>
    <t>Metoclopramida. Tableta Cada Tableta contiene: Clorhidrato de metoclopramida 10 mg Envase con 20 Tabletas.</t>
  </si>
  <si>
    <t>Ibuprofeno. Suspensión Oral Cada 100 ml contienen: Ibuprofeno 2 g Envase con 120 ml y medida dosificadora</t>
  </si>
  <si>
    <t>AMOXICILINA / ÁCIDO CLAVULÁNICO. TABLETA Cada tableta contiene: Amoxicilina trihidratada equivalente a 875 mg de amoxicilina. Clavulanato de potasio equivalente a 125 mg de ácido clavulánico. Envase con 10 tabletas</t>
  </si>
  <si>
    <t>Ganciclovir. Solución Inyectable. Cada frasco ámpula con liofilizado contiene: Ganciclovir sódico equivalente a 500 mg de ganciclovir. Envase con un frasco ámpula y una ampolleta con 10 ml de diluyente.</t>
  </si>
  <si>
    <t>Carvedilol. Tableta. Cada tableta contiene: Carvedilol 6.250 mg Envase con 14 Tabletas.</t>
  </si>
  <si>
    <t>Toxina botulínica tipo a. Solución Inyectable Cada frasco ámpula con polvo contiene: Toxina botulínica tipo A 100 U Envase con un frasco ámpula.</t>
  </si>
  <si>
    <t>Acenocumarol. Tableta Cada Tableta contiene: Acenocumarol 4 mg. Envase con 30 tabletas.</t>
  </si>
  <si>
    <t>Levofloxacino. Tableta Cada Tableta contiene: Levofloxacino hemihidratado equivalente a 500 mg de levofloxacino. Envase con 7 Tabletas.</t>
  </si>
  <si>
    <t>Salbutamol. Solución para nebulizador. Cada 100 ml contienen: Sulfato de salbutamol 0.5 g. Envase con 10 ml.</t>
  </si>
  <si>
    <t>NITISINONA   10 MG</t>
  </si>
  <si>
    <t>Amfotericina B o Anfotericina B. Solución Inyectable. Cada frasco ámpula con polvo contiene: Amfotericina B o Anfotericina B 50 mg. Envase con un frasco ámpula.</t>
  </si>
  <si>
    <t>Infliximab. Solución Inyectable El frasco ámpula con liofilizado contiene: Infliximab 100 mg Envase con un frasco ámpula con liofilizado e instructivo.</t>
  </si>
  <si>
    <t>Valproato de magnesio. Solución Cada ml contiene: Valproato de magnesio equivalente a 186 mg de ácido valproico. Envase con 40 ml.</t>
  </si>
  <si>
    <t>ÁCIDO FÓLICO. TABLETA. CADA TABLETA CONTIENE: ACIDO FÓLICO 0.4 MG ENVASE</t>
  </si>
  <si>
    <t>ONDANSETRÓN. TABLETA CADA TABLETA CONTIENE: CLORHIDRATO DIHIDRATADO</t>
  </si>
  <si>
    <t>Filgrastim. Solución Inyectable Cada frasco ámpula o jeringa contiene: Filgrastim 300 µg Envase con 5 frascos ámpula o Jeringas.</t>
  </si>
  <si>
    <t>Ondansetrón. Tableta Cada Tableta contiene: Clorhidrato dihidratado de ondansetrón equivalente a 8 mg de ondansetrón Envase con 10 Tabletas.</t>
  </si>
  <si>
    <t>Inmunoglobulina humana normal subcutánea. Solución inyectable. Cada frasco ámpula contiene: Inmunoglobulina humana normal 4 g. Envase con un frasco ámpula con 20 ml.</t>
  </si>
  <si>
    <t>HALOPERIDOL. SOLUCIÓN INYECTABLE CADA AMPOLLETA CONTIENE: HALOPERIDOL</t>
  </si>
  <si>
    <t>METAMIZOL SODICO. SOLUCION INYECTABLE CADA AMPOLLETA CONTIENE:</t>
  </si>
  <si>
    <t>FENTANILO. SOLUCIÓN INYECTABLE CADA AMPOLLETA O FRASCO ÁMPULA</t>
  </si>
  <si>
    <t>LIDOCAINA / EPINEFRINA SOLUCION INYECTABLE AL 2% CADA FRASCO AMPULA</t>
  </si>
  <si>
    <t>MORFINA SOLUCIÓN INYECTABLE CADA AMPOLLETA CONTIENE: SULFATO DE</t>
  </si>
  <si>
    <t>DIGOXINA. SOLUCIÓN INYECTABLE. CADA AMPOLLETA CONTIENE: DIGOXINA 0.5 MG</t>
  </si>
  <si>
    <t>EPINEFRINA SOLUCION INYECTABLE DE 1 MG ENVASE CON 50 AMPOLLETAS DE 1 ML</t>
  </si>
  <si>
    <t>DOPAMINA SOLUCION INYECTABLE CADA AMPOLLETA CONTIENE  CLORHIDRATO DE</t>
  </si>
  <si>
    <t>METRONIDAZOL. SOLUCIÓN INYECTABLE CADA AMPOLLETA O FRASCO ÁMPULA</t>
  </si>
  <si>
    <t>BENCILPENICILINA SÓDICA CRISTALINA. SOLUCIÓN INYECTABLE CADA FRASCO</t>
  </si>
  <si>
    <t>KETOROLACO SOLUCION INYECTABLE CADA FRASCO ÁMPULA O AMPOLLETA</t>
  </si>
  <si>
    <t>GLUCOSA. SOLUCIÓN INYECTABLE AL 5% CADA 100 ML CONTIENEN: GLUCOSA</t>
  </si>
  <si>
    <t>GLUCOSA. SOLUCIÓN INYECTABLE AL 10% CADA 100 ML CONTIENEN: GLUCOSA</t>
  </si>
  <si>
    <t>CLORURO DE SODIO Y GLUCOSA. SOLUCIÓN INYECTABLE CADA 100 ML CONTIENEN: CLORURO DE SODIO 0.9 G GLUCOSA ANHIDRA O GLUCOSA 5.0 G Ó GLUCOSA MONOHIDRATADA EQUIVALENTE A 5.0 G DE GLUCOSA. ENVASE CON 1 000 ML. CONTIENE: SODIO 154.0 MEQ CLORURO 154.0 MEQ GLUCOSA 50.0 G 010.000.3613.00</t>
  </si>
  <si>
    <t>BICARBONATO DE SODIO. SOLUCIÓN INYECTABLE AL 7.5% CADA FRASCO ÁMPULA</t>
  </si>
  <si>
    <t>BICARBONATO DE SODIO. SOLUCIÓN INYECTABLE AL 7.5% CADA AMPOLLETA</t>
  </si>
  <si>
    <t>GLUCONATO DE CALCIO SOLUCION INYECTABLE CADA AMPOLLETA CONTIENE:</t>
  </si>
  <si>
    <t>POLIGELINA. SOLUCIÓN INYECTABLE CADA 100 ML CONTIENEN: POLIMERIZADO DE</t>
  </si>
  <si>
    <t>ACETILCISTEINA 200 MG SOBRE</t>
  </si>
  <si>
    <t>Voriconazol. Tableta Cada Tableta contiene: Voriconazol 200 mg Envase con 14 Tabletas.</t>
  </si>
  <si>
    <t>Hidroxicloroquina. TABLETA Cada tableta contiene: Sulfato de hidroxicloroquina 200 mg. Caja de cartón con 20 tabletas en envase de burbuja.</t>
  </si>
  <si>
    <t>EMICIZUMAB. SOLUCION INYECTABLE Cada frasco ámpula contiene: Emicizumab 150 mg Caja con frasco ámpula con 1 mL</t>
  </si>
  <si>
    <t>EMICIZUMAB. SOLUCION INYECTABLE Cada frasco ámpula contiene: Emicizumab 30 mg Caja con frasco ámpula con 1 mL</t>
  </si>
  <si>
    <t>EMICIZUMAB. SOLUCION INYECTABLE Cada frasco ámpula contiene: Emicizumab 60 mg Caja con frasco ámpula con 0.4 mL</t>
  </si>
  <si>
    <t>EMICIZUMAB. SOLUCION INYECTABLE Cada frasco ámpula contiene: Emicizumab 105 mg Caja con frasco ámpula con 0.7 mL</t>
  </si>
  <si>
    <t>Propranolol. Tableta Cada Tableta contiene: Clorhidrato de propranolol 40 mg Envase con 30 Tabletas</t>
  </si>
  <si>
    <t>Atorvastatina. Tableta Cada Tableta contiene: Atorvastatina cálcica trihidratada equivalente a 20 mg de atorvastatina. Envase con 10 Tabletas.</t>
  </si>
  <si>
    <t>Imatinib. Comprimido Recubierto Cada Comprimido Recubierto contiene: Mesilato de imatinib 100 mg Envase con 60 Comprimidos Recubiertos.</t>
  </si>
  <si>
    <t>Gabapentina. Cápsula. Cada cápsula contiene: Gabapentina 300 mg Envase con 15 Cápsulas.</t>
  </si>
  <si>
    <t>MOMETAZONA 0.1%</t>
  </si>
  <si>
    <t>Vacuna antivaricela atenuada. Suspension inyectable cada frasco ámpula con liofilizado contiene: virus vivos de varicela zoster atenuados cepa oka/merck 1350 ufp (unidades formadoras de placa). envase con un frasco ámpula con liofilizado (una dosis de 0.5 ml) y un frasco ámpula con 0.7 ml de diluyente.</t>
  </si>
  <si>
    <t>Eptacog alfa (factor de coagulación VII alfa recombinante). Solución inyectable. Cada frasco ámpula con liofilizado contiene: Factor de coagulación VII alfa recombinante 60 000 UI (1.2 mg) ó 1 mg (50 KUI).Envase con un frasco ámpulacon liofilizado (1 mg) y jeringa prellenada con 1.0 ml de diluyente y un adaptador del frasco ámpula.</t>
  </si>
  <si>
    <t>Diclofenaco. Solución inyectable. Cada ampolleta contiene: Diclofenaco sódico 75 mg Envase con 2 ampolletas con 3 ml.</t>
  </si>
  <si>
    <t>Clopidogrel. Gragea o tableta. Cada gragea o tableta contiene: Bisulfato de clopidogrel o Bisulfato de clopidogrel (Polimorfo forma 2) equivalente a 75 mg de clopidogrel. Envase con 28 Grageas o Tabletas</t>
  </si>
  <si>
    <t>Propafenona. Tableta Cada Tableta contiene: Clorhidrato de Propafenona 150 mg Envase con 20 Tabletas.</t>
  </si>
  <si>
    <t>ENALAPRIL. CÁPSULA O TABLETA Cada cápsula o tableta contiene: Maleato de enalapril 10 mg. Envase con 30 cápsulas o tabletas.</t>
  </si>
  <si>
    <t>Captopril. Tableta Cada Tableta contiene: Captopril 25 mg Envase con 30 Tabletas.</t>
  </si>
  <si>
    <t>Haloperidol. Solución Oral Cada ml contiene: Haloperidol 2 mg Envase con gotero integral con 15 ml.</t>
  </si>
  <si>
    <t>Warfarina. Tableta Cada Tableta contiene: Warfarina sódica 5 mg Envase con 25 Tabletas.</t>
  </si>
  <si>
    <t>CONCENTRADO DE PROTEÍNAS HUMANAS COAGULABLES. SOLUCIÓN. CADA ML DE</t>
  </si>
  <si>
    <t>Dobutamina. Solución Inyectable. Cada frasco ámpula o ampolleta contiene: Clorhidrato de dobutamina equivalente a 250 mg de dobutamina. Envase con 5 ampolletas con 5 ml cada una.</t>
  </si>
  <si>
    <t>PIPERACILINA-TAZOBACTAM. SOLUCIÓN INYECTABLE CADA FRASCO ÁMPULA CON</t>
  </si>
  <si>
    <t>MAGNESIO SULFATO DE. SOLUCIÓN INYECTABLE CADA AMPOLLETA CONTIENE:</t>
  </si>
  <si>
    <t>RISPERIDONA SUSPENSION ORAL CADA  ML. CONTIENE:  RISPERIDONA  1 MG.</t>
  </si>
  <si>
    <t>NIMODIPINO. SOLUCIÓN INYECTABLE CADA FRASCO ÁMPULA CONTIENE:</t>
  </si>
  <si>
    <t>CIPROFLOXACINO. SOLUCIÓN INYECTABLE CADA 100 ML CONTIENE: LACTATO O</t>
  </si>
  <si>
    <t>HIDROXOCOBALAMINA. SOLUCIÓN INYECTABLE. CADA AMPOLLETA O FRASCO</t>
  </si>
  <si>
    <t>OMEPRAZOL O PANTOPRAZOL. SOLUCIÓN INYECTABLE CADA FRASCO ÁMPULA CON</t>
  </si>
  <si>
    <t>AGUA INYECTABLE. SOLUCIÓN INYECTABLE CADA AMPOLLETA CONTIENE: AGUA</t>
  </si>
  <si>
    <t>LEVOSIMENDAN. SOLUCIÓN INYECTABLE CADA ML CONTIENE: LEVOSIMENDAN 2.5</t>
  </si>
  <si>
    <t>VASOPRESINA  SOLUCION INYECTABLE CADA AMPOLLETA CONTIENE: VASOPRESINA</t>
  </si>
  <si>
    <t>FABRICANTE</t>
  </si>
  <si>
    <t>TIPO DE  COMPRA</t>
  </si>
  <si>
    <t>NUMERO DE TIPO DE  COMPRA</t>
  </si>
  <si>
    <t>CONTRATO</t>
  </si>
  <si>
    <t>RM-AF-0019/22</t>
  </si>
  <si>
    <t>RM-AF-0077/22</t>
  </si>
  <si>
    <t>RM-AF-0048/22</t>
  </si>
  <si>
    <t>RM-AF-0017/22</t>
  </si>
  <si>
    <t>RM-AF-0015/22</t>
  </si>
  <si>
    <t>RM-AF-0025/22</t>
  </si>
  <si>
    <t>RM-AF-0026/22</t>
  </si>
  <si>
    <t>RM-AF-0150/22</t>
  </si>
  <si>
    <t>RM-AF-0029/22</t>
  </si>
  <si>
    <t>RM-AF-0024/22</t>
  </si>
  <si>
    <t>RM-AF-0040/22</t>
  </si>
  <si>
    <t>RM-AF-0109/22</t>
  </si>
  <si>
    <t>RM-AF-0021/22</t>
  </si>
  <si>
    <t>RM-AF-0055/22</t>
  </si>
  <si>
    <t>RM-AF-0018/22</t>
  </si>
  <si>
    <t>RM-AF-0035/22</t>
  </si>
  <si>
    <t>RM-AF-0050/22</t>
  </si>
  <si>
    <t>RM-AF-0070/22</t>
  </si>
  <si>
    <t>RM-AF-0057/22</t>
  </si>
  <si>
    <t>RM-AF-0022/22</t>
  </si>
  <si>
    <t>RM-AF-0013/22</t>
  </si>
  <si>
    <t>RM-AF-0037/22</t>
  </si>
  <si>
    <t>RM-AF-0068/22</t>
  </si>
  <si>
    <t>RM-AF-0027/22</t>
  </si>
  <si>
    <t>RM-AF-0059/22</t>
  </si>
  <si>
    <t>RM-AF-0113/22</t>
  </si>
  <si>
    <t>RM-AF-0112/22</t>
  </si>
  <si>
    <t>RM-AF-0038/22</t>
  </si>
  <si>
    <t>RM-AF-0069/22</t>
  </si>
  <si>
    <t>RM-AF-0136/22</t>
  </si>
  <si>
    <t>RM-AF-0052/22</t>
  </si>
  <si>
    <t>RM-AF-0058/22</t>
  </si>
  <si>
    <t>RM-AF-0071/22</t>
  </si>
  <si>
    <t>RM-AF-0039/22</t>
  </si>
  <si>
    <t>RM-AF-103/22</t>
  </si>
  <si>
    <t>RM-AF-0091/22</t>
  </si>
  <si>
    <t>RM-AF-0041/22</t>
  </si>
  <si>
    <t>RM-AF-0072/22</t>
  </si>
  <si>
    <t>RM-AF-0072.22</t>
  </si>
  <si>
    <t>RM-AF-0064/22</t>
  </si>
  <si>
    <t>RM-AF-0032/22</t>
  </si>
  <si>
    <t>RM-AF-0107/22</t>
  </si>
  <si>
    <t>RM-AF-0001/22</t>
  </si>
  <si>
    <t>RM-AF-162/22</t>
  </si>
  <si>
    <t>RM-AF-136/22</t>
  </si>
  <si>
    <t>RM-AF-0118/22</t>
  </si>
  <si>
    <t>RM-AF-0054/22</t>
  </si>
  <si>
    <t>RM-AF-0020/22</t>
  </si>
  <si>
    <t>RM-AF-0122/22</t>
  </si>
  <si>
    <t>RM-AF-0121/22</t>
  </si>
  <si>
    <t>RM-AF-0073/22</t>
  </si>
  <si>
    <t>RM-AF-0042/22</t>
  </si>
  <si>
    <t>RM-AF-0099/22</t>
  </si>
  <si>
    <t>PROVEEDOR</t>
  </si>
  <si>
    <t>AUROVIDA FARMACEUTICA,  SA DE CV</t>
  </si>
  <si>
    <t>ALVARTIS PHARMA, SA DE CV</t>
  </si>
  <si>
    <t>ESPECIFICOS STENDHAL, SA DE CV</t>
  </si>
  <si>
    <t>ALLERGN, SA DE CV</t>
  </si>
  <si>
    <t>PIXAN DISTRIBUIDORA DE SALUD, SA DE CV</t>
  </si>
  <si>
    <t>ACCORD FARMA, SA DE CV</t>
  </si>
  <si>
    <t>ABBOTT LABORATORIES DE MEXICO, SA DE CV</t>
  </si>
  <si>
    <t>IMPORTADORA Y MANUFACTURERA BRULUART, SA</t>
  </si>
  <si>
    <t>LABORATORIOS JAYOR, SA DE CV</t>
  </si>
  <si>
    <t>NOVAG INFANCIA, SA DE CV</t>
  </si>
  <si>
    <t>ALLEN LABORATORIOS, SA DE CV</t>
  </si>
  <si>
    <t>GELCAPS EXPORTADORA DE MEXICO, SA DE CV</t>
  </si>
  <si>
    <t>PROGELA, SA DE CV</t>
  </si>
  <si>
    <t>NUCITEC, SA DE CV</t>
  </si>
  <si>
    <t>BRULUAGS, SA DE CV</t>
  </si>
  <si>
    <t>MOKSHA8 FARMACEUTICA, S DE RL DE CV</t>
  </si>
  <si>
    <t>MERZ PHARMA, SA DE CV</t>
  </si>
  <si>
    <t>PRODUCTOS FARMACEUTICOS, SA DE CV</t>
  </si>
  <si>
    <t>FARMACEUTICA HISPANOAMERICANA, SA DE CV</t>
  </si>
  <si>
    <t>IMED ORPHAN, SAPI DE CV</t>
  </si>
  <si>
    <t>PFIZER, SA DE CV</t>
  </si>
  <si>
    <t>INDUSTRIAS SUANCA, SA DE CV</t>
  </si>
  <si>
    <t>MUNDIPHARMA DE MEXICO, S DE RL DE CV</t>
  </si>
  <si>
    <t>PROBIOMED, SA DE CV</t>
  </si>
  <si>
    <t>CSL BEHRING, SA DE CV</t>
  </si>
  <si>
    <t>LABORATORIOS PISA,  SA DE CV</t>
  </si>
  <si>
    <t>GLENMARK PHARMACEUTICALS MEXICO, SA DE  CV</t>
  </si>
  <si>
    <t>PRODUCTOS MAVER S.A. DE C.V.</t>
  </si>
  <si>
    <t>PRODUCTOS ROCHE, S.A. DE C.V.</t>
  </si>
  <si>
    <t>PROTEIN SA DE CV</t>
  </si>
  <si>
    <t>LANDSTEINERSCIENTIFIC S.A DE C.V.</t>
  </si>
  <si>
    <t>SERRAL SA DE CV</t>
  </si>
  <si>
    <t xml:space="preserve">MERCK SHARP &amp; DOHME COMERCIALIZADORA </t>
  </si>
  <si>
    <t>NOVO NORDISK MEXICO S.A. DE C.V.</t>
  </si>
  <si>
    <t>CSL BEHRING S.A DE C.V.</t>
  </si>
  <si>
    <t>LABORATORIOS ALPHARMA S.A DE C.V.</t>
  </si>
  <si>
    <t>BIORESEARCH</t>
  </si>
  <si>
    <t>PSICOFARMA, S.A. DE C.V.</t>
  </si>
  <si>
    <t>QUIMICAY FARMACIA S.A. DE C.V.</t>
  </si>
  <si>
    <t>GLAXOSMITHKLINE</t>
  </si>
  <si>
    <t>PISA FARMACEUTICA</t>
  </si>
  <si>
    <t>NUMERO PIEZAS</t>
  </si>
  <si>
    <t>IMPORTE</t>
  </si>
  <si>
    <t>PRECIO POR PIEZA</t>
  </si>
  <si>
    <t>HOSPITAL INFANTIL DE MEXICO FEDERICO GOMEZ</t>
  </si>
  <si>
    <t>DIRECCION DE ADMINISTRACION</t>
  </si>
  <si>
    <t>SUBDIRECCION DE RECURSOS MATERIALES</t>
  </si>
  <si>
    <t>DEPARTAMENTO DE ALMACENES</t>
  </si>
  <si>
    <t>ENTRADAS DE MEDICAMENTOS A LA FARMACIA. SOLICITUD 330015422000044</t>
  </si>
  <si>
    <t>ALMACEN DE FARMACIA</t>
  </si>
  <si>
    <t>ENTREGA DE MEDICAMENTOS DE LOS PROVEEDORES DE LOS GRUPOS 10,20,30 Y 40. DEL MES DE FEBRERO 2022 SOLICITUD 330015422000073</t>
  </si>
  <si>
    <t>CODIGO HIM</t>
  </si>
  <si>
    <t>NOMBRE DEL FABRICANTE</t>
  </si>
  <si>
    <t>NOMBRE COMERCIAL</t>
  </si>
  <si>
    <t>CANTIDAD ENTREGADA</t>
  </si>
  <si>
    <t>FACTURA</t>
  </si>
  <si>
    <t>NUMERO DE LICITACION</t>
  </si>
  <si>
    <t>CANTIDAD MÁXIMA</t>
  </si>
  <si>
    <t>CANTIDAD MINIMA</t>
  </si>
  <si>
    <t>LABORATORIOS PISA, S.A. DE C.V.</t>
  </si>
  <si>
    <t>CLONIDINA SOLUCION INYECTABLE. CADA AMPOLLETA CONTIENE: CLORHIDRATO</t>
  </si>
  <si>
    <t>REM. 8509</t>
  </si>
  <si>
    <t>SANOFI AVENTIS DE MEXICO, S.A. DE C.V.</t>
  </si>
  <si>
    <t>ESPORAS DE BACILLUS CLAUS II DE 2 BILLÓN DE UFC. CADA AMPOLLETA DE</t>
  </si>
  <si>
    <t>DANKEL MEDICAL S.A. DE C.V.</t>
  </si>
  <si>
    <t>010.000.4241.00</t>
  </si>
  <si>
    <t>Dexametasona. Solución Inyectable. Cada frasco ámpula o ampolleta contiene: Fosfato sódico de dexametasona equivalente a 8 mg de fosfato de dexametasona. Envase con un frasco ámpula o ampolleta con 2 ml.</t>
  </si>
  <si>
    <t>010.000.4251.00</t>
  </si>
  <si>
    <t>Vancomicina. Solución Inyectable Cada frasco ámpula con polvo contiene: Clorhidrato de vancomicina equivalente a 500 mg de vancomicina. Envase con un frasco ámpula.</t>
  </si>
  <si>
    <t>CE-012NBG003-E3-2022</t>
  </si>
  <si>
    <t>Farmaceutico Maypo, S.A. de C.V.</t>
  </si>
  <si>
    <t>010.000.6073.00</t>
  </si>
  <si>
    <t>Elosulfasa alfa. Solucion inyectable cada frasco ámpula contiene: Elosulfasa alfa 5 mg envase con un frasco ámpula con 5 ml (5 mg/5 ml).</t>
  </si>
  <si>
    <t>00704324</t>
  </si>
  <si>
    <t>CE-012NBG003-E4-2022</t>
  </si>
  <si>
    <t>00704323</t>
  </si>
  <si>
    <t>00704322</t>
  </si>
  <si>
    <t>00704321</t>
  </si>
  <si>
    <t>00704320</t>
  </si>
  <si>
    <t>00704319</t>
  </si>
  <si>
    <t>00704318</t>
  </si>
  <si>
    <t>00704317</t>
  </si>
  <si>
    <t>00704316</t>
  </si>
  <si>
    <t>00704315</t>
  </si>
  <si>
    <t>00704314</t>
  </si>
  <si>
    <t>00704313</t>
  </si>
  <si>
    <t>00704312</t>
  </si>
  <si>
    <t>00704311</t>
  </si>
  <si>
    <t>00704310</t>
  </si>
  <si>
    <t>00704309</t>
  </si>
  <si>
    <t>00704308</t>
  </si>
  <si>
    <t>00704307</t>
  </si>
  <si>
    <t>00704306</t>
  </si>
  <si>
    <t>00704305</t>
  </si>
  <si>
    <t>00704304</t>
  </si>
  <si>
    <t>00704303</t>
  </si>
  <si>
    <t>00704302</t>
  </si>
  <si>
    <t>00704301</t>
  </si>
  <si>
    <t>00704300</t>
  </si>
  <si>
    <t>00704299</t>
  </si>
  <si>
    <t>00704298</t>
  </si>
  <si>
    <t>00704297</t>
  </si>
  <si>
    <t>00704296</t>
  </si>
  <si>
    <t>00704295</t>
  </si>
  <si>
    <t>00704294</t>
  </si>
  <si>
    <t>00704293</t>
  </si>
  <si>
    <t>00704292</t>
  </si>
  <si>
    <t>00704291</t>
  </si>
  <si>
    <t>00704290</t>
  </si>
  <si>
    <t>010.000.5545.00</t>
  </si>
  <si>
    <t>Imiglucerasa. Solución Inyectable Cada frasco ámpula con polvo contiene: Imiglucerasa 400 U Envase con frasco ámpula con polvo liofilizado.</t>
  </si>
  <si>
    <t>AA-012NBG003-E19-2021</t>
  </si>
  <si>
    <t>SYDENHAM</t>
  </si>
  <si>
    <t>ÁCIDO FÓLICO, TABLETA, CADA TABLETA CONTIENE 5 MG DE ACIDO FOLICO</t>
  </si>
  <si>
    <t>REM. 8512</t>
  </si>
  <si>
    <t>REM. 8510</t>
  </si>
  <si>
    <t>ARMSTRONG LABORATORIOS DE MEXICO, S.A. DE C.V.</t>
  </si>
  <si>
    <t>BICARBONATO DE POTASIO, CLORURO DE POTASIO, CLORHIDRATO DE LISINA,</t>
  </si>
  <si>
    <t>ASOFARMA DE MEXICO, S.A. DE C.V.</t>
  </si>
  <si>
    <t>010.000.5660.00</t>
  </si>
  <si>
    <t>Lacosamida. Tableta Cada Tableta contiene: Lacosamida 50 mg Envase con 14 Tabletas.</t>
  </si>
  <si>
    <t>ANTIBIOTICOS DE MEXICO, S.A. DE C.V.</t>
  </si>
  <si>
    <t>010.000.1241.00</t>
  </si>
  <si>
    <t>Metoclopramida. Solución Inyectable Cada ampolleta contiene: Clorhidrato de metoclopramida 10 mg Envase con 6 ampolletas de 2 ml.</t>
  </si>
  <si>
    <t>REM. 8511</t>
  </si>
  <si>
    <t>SIN LABORATORIO</t>
  </si>
  <si>
    <t>ACETATO DE CALCIO Y SULFATO DE ALUMINIO POLVO, CADA SOBRE DE 2.2 G</t>
  </si>
  <si>
    <t>Productos FarmacEuticos Collins, S.A. de C.V.</t>
  </si>
  <si>
    <t>MELATONINA (TABLETAS 3 MG)</t>
  </si>
  <si>
    <t>NOVARTIS FARMACEUTICA, S.A. DE C.V.</t>
  </si>
  <si>
    <t>TIZANIDINA CLORHIDRATO DE, TABLETA , CADA TABLETA CONTIENE CLORHIDRATO</t>
  </si>
  <si>
    <t>010.000.0524.00</t>
  </si>
  <si>
    <t>Cloruro de potasio. Solución Inyectable. Cada ampolleta contiene: Cloruro de potasio 1.49 g. (20 mEq de potasio, 20 mEq de cloro) Envase con 50 ampolletas con 10 ml</t>
  </si>
  <si>
    <t>REM. OLT020222-01</t>
  </si>
  <si>
    <t>010.000.2199.00</t>
  </si>
  <si>
    <t>Oximetazolina. Solución Nasal Cada 100 ml contienen Clorhidrato de oximetazolina 25 mg Envase con gotero integral con 20 ml.</t>
  </si>
  <si>
    <t>E147257</t>
  </si>
  <si>
    <t>CE-012NBG003-E9-2022</t>
  </si>
  <si>
    <t>CLINDAMICINA. CÁPSULA CADA CÁPSULA CONTIENE: CLORHIDRATO DE</t>
  </si>
  <si>
    <t>TAKEDA MEXICO, S.A DE C.V.</t>
  </si>
  <si>
    <t>010.000.4552.00</t>
  </si>
  <si>
    <t>Seroalbúmina humana o albúmina humana. Solución Inyectable Cada envase contiene: Seroalbúmina humana o albúmina humana 10 g Envase con 50 ml.</t>
  </si>
  <si>
    <t>E147256</t>
  </si>
  <si>
    <t>LABORATORIOS RAAM DE SAHUAYO, S. A. DE C. V.</t>
  </si>
  <si>
    <t>010.000.5084.00</t>
  </si>
  <si>
    <t>Tacrolimus. Cápsula Cada Cápsula contiene: Tacrolimus monohidratado equivalente a 1 mg de tacrolimus Envase con 50 Cápsulas.</t>
  </si>
  <si>
    <t>REM. 8521</t>
  </si>
  <si>
    <t>REM. 8520</t>
  </si>
  <si>
    <t>ZINC, GLUCONATO DE, TABLETA, CADA TABLETA CONTIENE 50 MG DE ZINC</t>
  </si>
  <si>
    <t>TECNOFARMA, S.A. DE C.V.</t>
  </si>
  <si>
    <t>010.000.0596.00</t>
  </si>
  <si>
    <t>Verapamilo. Gragea o Tableta ReCubierta Cada Gragea o Tableta ReCubierta contiene: Clorhidrato de verapamilo 80 mg Envase con 20 Grageas o Tabletas ReCubiertas.</t>
  </si>
  <si>
    <t>PROGELA SA</t>
  </si>
  <si>
    <t>ACIDO ASCORBICO TABLETAS 500 MG</t>
  </si>
  <si>
    <t>ESPECIFICOS STENDHAL S.A. DE C.V.</t>
  </si>
  <si>
    <t>010.000.0625.00</t>
  </si>
  <si>
    <t>Protamina. Solución Inyectable Cada ampolleta de 5 mililitros contiene: Sulfato de protamina 71.5 mg Envase con ampolleta con 5 ml.</t>
  </si>
  <si>
    <t>REM. 8522</t>
  </si>
  <si>
    <t>REM. 8524</t>
  </si>
  <si>
    <t>010.000.0476.00</t>
  </si>
  <si>
    <t>Metilprednisolona. Solución Inyectable Cada frasco ámpula con liofilizado contiene Succinato sódico de metilprednisolona equivalente a 500 mg de metilprednisolona. Envase con 50 frascos ámpula y 50 ampolletas con 8 ml de diluyente.</t>
  </si>
  <si>
    <t>REM. 8523</t>
  </si>
  <si>
    <t>FLUOXETINA, CADA TABLETA CONTIENE: CLORHIDRATO DE FLUOXETINA</t>
  </si>
  <si>
    <t>DC6310</t>
  </si>
  <si>
    <t>LABORATORIOS KENER, S.A. DE C.V.</t>
  </si>
  <si>
    <t>040.000.4484.00</t>
  </si>
  <si>
    <t>Sertralina. Cápsula o Tableta Cada Cápsula o Tableta contiene: Clorhidrato de sertralina equivalente a 50 mg de sertralina. Envase con 14 Cápsulas o Tabletas.</t>
  </si>
  <si>
    <t>HIERRO DEXTRAN SOL.INY. 100 MG/2 ML C.M. 1705</t>
  </si>
  <si>
    <t>010.000.0262.00</t>
  </si>
  <si>
    <t>Lidocaína. Solución Inyectable al 2%. Cada frasco ámpula contiene: Clorhidrato de lidocaína 1 g Envase con 5 frascos ámpula con 50 ml</t>
  </si>
  <si>
    <t>REM. 8525</t>
  </si>
  <si>
    <t>CLORHIDRATO DE BIPERIDENO TABLETA  DE 2 MG.</t>
  </si>
  <si>
    <t>AMGEN MEXICO, S.A DE C.V.</t>
  </si>
  <si>
    <t>010.000.5624.00</t>
  </si>
  <si>
    <t>Romiplostim. Solución Inyectable Cada frasco ámpula con polvo contiene: Romiplostin 375 µg. Envase con un frasco ámpula con polvo (250 µg/0.5 ml reconstituido).</t>
  </si>
  <si>
    <t>BRULUAGSA, S. A. DE C. V.</t>
  </si>
  <si>
    <t>010.000.2714.00</t>
  </si>
  <si>
    <t>Complejo b. Tableta Comprimido o Cápsula. Cada tableta Comprimido o Cápsula contiene: Mononitrato o clorhidrato de Tiamina 100 mg. Clorhidrato de piridoxina 5 mg. Cianocobalamina 50 µg Envase con 30 Tabletas Comprimidos o Cápsulas.</t>
  </si>
  <si>
    <t>DC6342</t>
  </si>
  <si>
    <t>PARACETAMOL 1 G.</t>
  </si>
  <si>
    <t>MERCK MEXICO, S.A. DE C.V.</t>
  </si>
  <si>
    <t>CLORURO DE POTASIO CADA TABLETA CONTIENE CLORURO DE POTASIO 500 MG.</t>
  </si>
  <si>
    <t>REM. 5</t>
  </si>
  <si>
    <t>DEGORTS CHEMICAL, S.A. DE C.V.</t>
  </si>
  <si>
    <t>TRAMADOL SOLUCION GOTAS, CADA ML. CONTIENE: CLORHIDRATO DE TRAMADOL</t>
  </si>
  <si>
    <t>MAVER Y NY COMED</t>
  </si>
  <si>
    <t>010.000.1209.00</t>
  </si>
  <si>
    <t>Cisaprida. Tableta Cada Tableta contiene: Cisaprida 5 mg Envase con 30 Tabletas.</t>
  </si>
  <si>
    <t>REM. 2</t>
  </si>
  <si>
    <t>B1676</t>
  </si>
  <si>
    <t>REMISION RAAMHIMFG0001</t>
  </si>
  <si>
    <t>CICLOSPORINA. CÁPSULA DE GELATINA BLANDA. CADA CÁPSULA CONTIENE:</t>
  </si>
  <si>
    <t>HIDROXICLOROQUINA. TABLETA CADA TABLETA CONTIENE: SULFATO DE</t>
  </si>
  <si>
    <t>JHA50359</t>
  </si>
  <si>
    <t>VITALIS-PHARMA DE MEXICO, S.A. DE C.V.</t>
  </si>
  <si>
    <t>CASPOFUNGINA. SOLUCIÓN INYECTABLE. CADA FRASCO ÁMPULA CON POLVO</t>
  </si>
  <si>
    <t>JHA50361</t>
  </si>
  <si>
    <t>PROBIOMED, S.A. DE C.V.</t>
  </si>
  <si>
    <t>POLIESTIRENO SULFONATO CALCICO POLVO, CADA SOBRE DE POLVO PARA</t>
  </si>
  <si>
    <t>S/M</t>
  </si>
  <si>
    <t>ANFOTERICINA B  100 MG.  (LIPIDICO)</t>
  </si>
  <si>
    <t>JHA50355</t>
  </si>
  <si>
    <t>010.000.5264.01</t>
  </si>
  <si>
    <t>Cefuroxima. Solución o Suspensión Inyectable. Cada frasco ámpula con polvo contiene: Cefuroxima sódica equivalente a 750 mg de cefuroxima. Envase con un frasco ámpula y envase con 5 ml de diluyente</t>
  </si>
  <si>
    <t>LABORATORIO PERRIGO</t>
  </si>
  <si>
    <t>010.000.4308.01</t>
  </si>
  <si>
    <t>Sildenafil. Tableta Cada Tableta contiene: Citrato de sildenafil equivalente a Sildenafil 50 mg Envase con 4 Tabletas.</t>
  </si>
  <si>
    <t>MOSAPRIDA 2.5 MG</t>
  </si>
  <si>
    <t>010.000.1956.00</t>
  </si>
  <si>
    <t>Amikacina. Solución Inyectable. Cada ampolleta o frasco ámpula contiene: Sulfato de amikacina equivalente a 500 mg de amikacina. Envase con 1 ampolleta o frasco ámpula con 2 ml.</t>
  </si>
  <si>
    <t>DC6391</t>
  </si>
  <si>
    <t>BIOMEP, S.A. DE C.V.</t>
  </si>
  <si>
    <t>010.000.2016.00</t>
  </si>
  <si>
    <t>Ketoconazol. Tableta Cada Tableta contiene: Ketoconazol 200 mg Envase con 10 Tabletas.</t>
  </si>
  <si>
    <t>DC6392</t>
  </si>
  <si>
    <t>BIORESEARCH DE MEXICIO, S.A. DE C.V.</t>
  </si>
  <si>
    <t>FUMARATO FERROSO 200 MG TABLETA CADA TABLETA CONTIENE FUMARATO</t>
  </si>
  <si>
    <t>NOVAG INFANCIA, S.A. DE C.V.</t>
  </si>
  <si>
    <t>CARBAMAZEPINA TABLETA CADA TABLETA CONTIENE CARBAMAZEPINA 200 MG</t>
  </si>
  <si>
    <t>MEDLEY</t>
  </si>
  <si>
    <t>010.000.2111.01</t>
  </si>
  <si>
    <t>Amlodipino. Tableta o Cápsula Cada Tableta o Cápsula contiene: Besilato o Maleato de amlodipino equivalente a 5 mg de amlodipino. Envase con 30 Tabletas o Cápsulas.</t>
  </si>
  <si>
    <t>DC6390</t>
  </si>
  <si>
    <t>ULTRA LABORATORIOS, S.A. DE C.V.</t>
  </si>
  <si>
    <t>JHA50395</t>
  </si>
  <si>
    <t>010.000.2624.00</t>
  </si>
  <si>
    <t>Fenitoína. Solución Inyectable Cada ampolleta contiene: Fenitoína sódica 250 mg Envase con una ampolleta (250 mg/5 ml)</t>
  </si>
  <si>
    <t>JHA50383</t>
  </si>
  <si>
    <t>JHA50384</t>
  </si>
  <si>
    <t>CARBAZOCROMO BISULFITO SODICO DE MENADIONA TABLETA CADA TABLETA</t>
  </si>
  <si>
    <t>DC6436</t>
  </si>
  <si>
    <t>ANIPHARM DE MEXICO S.A. DE C.V.</t>
  </si>
  <si>
    <t>DC6437</t>
  </si>
  <si>
    <t xml:space="preserve">DIRECCION DE ADMINISTRACION </t>
  </si>
  <si>
    <t>ENTREGA QUE REALIZARON LOS PROVEEDORES DE MEDICAMENTOS</t>
  </si>
  <si>
    <t>SOLICITUD 330015422000115</t>
  </si>
  <si>
    <t>NOMBRE DEL PROVEEDOR</t>
  </si>
  <si>
    <t>COMPENDIO</t>
  </si>
  <si>
    <t>PRECIO UNITARIO</t>
  </si>
  <si>
    <t>FECHA DE ENTREGA</t>
  </si>
  <si>
    <t>NO. DE FACTURA</t>
  </si>
  <si>
    <t>No. CONTRATO</t>
  </si>
  <si>
    <t>No. LICITACION</t>
  </si>
  <si>
    <t>OPEADOR LOGISTICO O PROVEEDOR</t>
  </si>
  <si>
    <t>FARMACEUTICO MAYPO, SA DE CV</t>
  </si>
  <si>
    <t>ELOSULFASA ALFA  DE 5 MG.  SOL. INY. FCO. AMP. CON 5 ML. (5MG/5ML).</t>
  </si>
  <si>
    <t>F3000627835</t>
  </si>
  <si>
    <t>RM-AF-0086/22</t>
  </si>
  <si>
    <t>F3000627836</t>
  </si>
  <si>
    <t>F3000627837</t>
  </si>
  <si>
    <t>F3000627838</t>
  </si>
  <si>
    <t>F3000627839</t>
  </si>
  <si>
    <t>F3000627840</t>
  </si>
  <si>
    <t>F3000627841</t>
  </si>
  <si>
    <t>F3000627842</t>
  </si>
  <si>
    <t>F3000627843</t>
  </si>
  <si>
    <t>F3000627844</t>
  </si>
  <si>
    <t>F3000627845</t>
  </si>
  <si>
    <t>F3000627846</t>
  </si>
  <si>
    <t>F3000627847</t>
  </si>
  <si>
    <t>F3000627848</t>
  </si>
  <si>
    <t>F3000627849</t>
  </si>
  <si>
    <t>F3000627850</t>
  </si>
  <si>
    <t>F3000627851</t>
  </si>
  <si>
    <t>F3000627852</t>
  </si>
  <si>
    <t>F3000627853</t>
  </si>
  <si>
    <t>F3000627854</t>
  </si>
  <si>
    <t>F3000627855</t>
  </si>
  <si>
    <t>F3000627856</t>
  </si>
  <si>
    <t>F3000627857</t>
  </si>
  <si>
    <t>LABORATORIOS PISA, SA DE CV</t>
  </si>
  <si>
    <t>010.000.4224.00</t>
  </si>
  <si>
    <t>Enoxaparina. Solución Inyectable Cada jeringa contiene Enoxaparina sódica 60 mg Envase con 2 Jeringas. de 0.6 ml</t>
  </si>
  <si>
    <t>F-60750419</t>
  </si>
  <si>
    <t>RM-AF-0088/22</t>
  </si>
  <si>
    <t>F-713883</t>
  </si>
  <si>
    <t>F-713884</t>
  </si>
  <si>
    <t>F-713885</t>
  </si>
  <si>
    <t>F-713886</t>
  </si>
  <si>
    <t>F-713887</t>
  </si>
  <si>
    <t>F-713888</t>
  </si>
  <si>
    <t>F-713889</t>
  </si>
  <si>
    <t>F-713890</t>
  </si>
  <si>
    <t>F-713891</t>
  </si>
  <si>
    <t>F-713892</t>
  </si>
  <si>
    <t>F-713893</t>
  </si>
  <si>
    <t>F-713894</t>
  </si>
  <si>
    <t>F-713895</t>
  </si>
  <si>
    <t>F-713896</t>
  </si>
  <si>
    <t>F-713897</t>
  </si>
  <si>
    <t>F-713898</t>
  </si>
  <si>
    <t>F-713899</t>
  </si>
  <si>
    <t>F-713900</t>
  </si>
  <si>
    <t>F-713901</t>
  </si>
  <si>
    <t>F-713902</t>
  </si>
  <si>
    <t>F-713903</t>
  </si>
  <si>
    <t>F-713904</t>
  </si>
  <si>
    <t>F-713905</t>
  </si>
  <si>
    <t>F-713906</t>
  </si>
  <si>
    <t>F-713907</t>
  </si>
  <si>
    <t>F-713908</t>
  </si>
  <si>
    <t>F-713909</t>
  </si>
  <si>
    <t>F-713910</t>
  </si>
  <si>
    <t>F-713911</t>
  </si>
  <si>
    <t>F-713912</t>
  </si>
  <si>
    <t>F-713913</t>
  </si>
  <si>
    <t>F-713914</t>
  </si>
  <si>
    <t>F-713915</t>
  </si>
  <si>
    <t>F-713916</t>
  </si>
  <si>
    <t>F-713917</t>
  </si>
  <si>
    <t>SUMINISTROS MEDICOS DEL CENTRO, SA DE CV</t>
  </si>
  <si>
    <t>010.000.4512.03</t>
  </si>
  <si>
    <t>Adalimumab. Solución Inyectable. Cada jeringa prellenada en autoinyector con 0.4 ml contiene: Adalimumab 40 mg Envase con una jeringa prellenada en autoinyector.</t>
  </si>
  <si>
    <t>F-38091</t>
  </si>
  <si>
    <t>RM-AF-0336/22</t>
  </si>
  <si>
    <t>AA-012NBG003-E131-2022</t>
  </si>
  <si>
    <t>010.000.6352.00</t>
  </si>
  <si>
    <t>ADALIMUMAB. SOLUCIÓN INYECTABLE.  Cada jeringa prellenada con 0.2mL contiene: Adalimumab 20 mg. Caja de cartón con dos envases, cada envase con una jeringa prellenada.</t>
  </si>
  <si>
    <t>MERCK SHARP &amp; DOHME COMERCIALIZADORA, S DE RL DE CV</t>
  </si>
  <si>
    <t>F-1972</t>
  </si>
  <si>
    <t>CE-012NBG003-E5-2022</t>
  </si>
  <si>
    <t>010.000.5313.00</t>
  </si>
  <si>
    <t>Caspofungina. Solución Inyectable. Cada frasco ámpula con polvo contiene: Acetato de caspofungina equivalente a 50 mg de caspofungina. Envase con frasco ámpula con polvo para 10.5 ml (5 mg/ml).</t>
  </si>
  <si>
    <t>F-60764479</t>
  </si>
  <si>
    <t>RM-AF-0159/22</t>
  </si>
  <si>
    <t>AA-012NBG003-E32-2022</t>
  </si>
  <si>
    <t>COMERCIALIZADORA PHARMACEUTICA COMPHARMA, SA DE CV</t>
  </si>
  <si>
    <t>010.000.0245.00</t>
  </si>
  <si>
    <t>PROPOFOL. EMULSION INYECTABLE Cada frasco ámpula o jeringa contiene: Propofol 500 mg. En solución con aceite de soya, fosfátido de huevo o lecitina de huevo y glicerol. Envase con un frasco ámpula o jeringa de 50 mL.</t>
  </si>
  <si>
    <t>F-53400</t>
  </si>
  <si>
    <t>RM-AF-0240/22</t>
  </si>
  <si>
    <t>CE-012NBG003-E69-2022</t>
  </si>
  <si>
    <t>FARMADEXTRUM, SA DE CV</t>
  </si>
  <si>
    <t>010.000.0247.02</t>
  </si>
  <si>
    <t>Dexmedetomidina solución inyectable. Cada frasco ámpula contiene: clorhidrato de dexmedetomidina 200 µg envase con 25 frascos ámpula</t>
  </si>
  <si>
    <t>F-460</t>
  </si>
  <si>
    <t>RM-AF-0023/22</t>
  </si>
  <si>
    <t>LANDSTEINER SCIENTIFIC,  SA DE CV</t>
  </si>
  <si>
    <t>F-52942</t>
  </si>
  <si>
    <t>010.000.0265.00</t>
  </si>
  <si>
    <t>Lidocaína epinefrina. Solución Inyectable al 2% Cada frasco ámpula contiene: Clorhidrato de lidocaína 1 g Epinefrina (1:200000) 0.25 mg Envase con 5 frascos ámpula con 50 ml.</t>
  </si>
  <si>
    <t>F-60769764</t>
  </si>
  <si>
    <t>LABORATORIOS ALPHARMA, SA DE CV</t>
  </si>
  <si>
    <t>010.000.5265.00</t>
  </si>
  <si>
    <t>Imipenem y cilastatina. Solución Inyectable Cada frasco ámpula con polvo contiene: Imipenem monohidratado equivalente a 500 mg de imipenem. Cilastatina sódica equivalente a 500 mg de cilastatina. Envase con un frasco ámpula</t>
  </si>
  <si>
    <t>R-183696</t>
  </si>
  <si>
    <t>RM-AF-0217/22</t>
  </si>
  <si>
    <t>CE-012NBG003-E67-2022</t>
  </si>
  <si>
    <t>ELI LILLY Y COMPAÑÍA DE MEXICO, S ADE CV</t>
  </si>
  <si>
    <t>010.000.4174.00</t>
  </si>
  <si>
    <t>Teriparatida. Solución Inyectable Cada mililitro contiene: Teriparatida 250 µg Envase con pluma con cartucho ensamblado de 2.4 ml.</t>
  </si>
  <si>
    <t>R-580227991</t>
  </si>
  <si>
    <t>RM-AF-0084/22</t>
  </si>
  <si>
    <t>FAMACEUTICOS MAYPO, SA DE CV</t>
  </si>
  <si>
    <t>F717753</t>
  </si>
  <si>
    <t>F717754</t>
  </si>
  <si>
    <t>F717755</t>
  </si>
  <si>
    <t>F717756</t>
  </si>
  <si>
    <t>F717757</t>
  </si>
  <si>
    <t>F717758</t>
  </si>
  <si>
    <t>F717759</t>
  </si>
  <si>
    <t>F717760</t>
  </si>
  <si>
    <t>F717761</t>
  </si>
  <si>
    <t>F717762</t>
  </si>
  <si>
    <t>F717763</t>
  </si>
  <si>
    <t>F717764</t>
  </si>
  <si>
    <t>F717765</t>
  </si>
  <si>
    <t>F717766</t>
  </si>
  <si>
    <t>F717767</t>
  </si>
  <si>
    <t>F717768</t>
  </si>
  <si>
    <t>F717769</t>
  </si>
  <si>
    <t>F717770</t>
  </si>
  <si>
    <t>F717771</t>
  </si>
  <si>
    <t>F717772</t>
  </si>
  <si>
    <t>F717773</t>
  </si>
  <si>
    <t>F717774</t>
  </si>
  <si>
    <t>F717775</t>
  </si>
  <si>
    <t>F717776</t>
  </si>
  <si>
    <t>F717777</t>
  </si>
  <si>
    <t>F717778</t>
  </si>
  <si>
    <t>F717779</t>
  </si>
  <si>
    <t>F717780</t>
  </si>
  <si>
    <t>F717781</t>
  </si>
  <si>
    <t>F717782</t>
  </si>
  <si>
    <t>F717783</t>
  </si>
  <si>
    <t>F717784</t>
  </si>
  <si>
    <t>F717785</t>
  </si>
  <si>
    <t>F717786</t>
  </si>
  <si>
    <t>F717787</t>
  </si>
  <si>
    <t>F717788</t>
  </si>
  <si>
    <t>F717789</t>
  </si>
  <si>
    <t>F717790</t>
  </si>
  <si>
    <t>F717791</t>
  </si>
  <si>
    <t>F717792</t>
  </si>
  <si>
    <t>F717793</t>
  </si>
  <si>
    <t>F717794</t>
  </si>
  <si>
    <t>F717795</t>
  </si>
  <si>
    <t>F717796</t>
  </si>
  <si>
    <t>F717797</t>
  </si>
  <si>
    <t>F717798</t>
  </si>
  <si>
    <t>F717799</t>
  </si>
  <si>
    <t>F717800</t>
  </si>
  <si>
    <t>F717801</t>
  </si>
  <si>
    <t>F717802</t>
  </si>
  <si>
    <t>F717803</t>
  </si>
  <si>
    <t>F717804</t>
  </si>
  <si>
    <t>F717805</t>
  </si>
  <si>
    <t>F717806</t>
  </si>
  <si>
    <t>F717807</t>
  </si>
  <si>
    <t>F717808</t>
  </si>
  <si>
    <t>F717809</t>
  </si>
  <si>
    <t>F717810</t>
  </si>
  <si>
    <t>F717811</t>
  </si>
  <si>
    <t>F717812</t>
  </si>
  <si>
    <t>F717813</t>
  </si>
  <si>
    <t>F717814</t>
  </si>
  <si>
    <t>F717815</t>
  </si>
  <si>
    <t>F717816</t>
  </si>
  <si>
    <t>F717817</t>
  </si>
  <si>
    <t>F717818</t>
  </si>
  <si>
    <t>F717819</t>
  </si>
  <si>
    <t>F717820</t>
  </si>
  <si>
    <t>F717821</t>
  </si>
  <si>
    <t>F717822</t>
  </si>
  <si>
    <t>F717823</t>
  </si>
  <si>
    <t>F717824</t>
  </si>
  <si>
    <t>F717825</t>
  </si>
  <si>
    <t>F717826</t>
  </si>
  <si>
    <t>F717827</t>
  </si>
  <si>
    <t>SANOFI -AVENTIS DE MEXICO,  SA DE CV</t>
  </si>
  <si>
    <t>010.000.5546.00</t>
  </si>
  <si>
    <t>Agalsidasa beta. Solución Inyectable Cada frasco ámpula con polvo o liofilizado contiene: Agalsidasa beta 35 mg Envase con frasco ámpula con polvo liofilizado.</t>
  </si>
  <si>
    <t>F-2409</t>
  </si>
  <si>
    <t>RM-AF-0093/22</t>
  </si>
  <si>
    <t>F-2410</t>
  </si>
  <si>
    <t>F-2411</t>
  </si>
  <si>
    <t>F-2412</t>
  </si>
  <si>
    <t>010.000.5547.00</t>
  </si>
  <si>
    <t>Laronidasa. Solución Inyectable Cada frasco ámpula contiene: Laronidasa 2.9 mg (500 U) Envase con frasco ámpula con 5 ml (2.9 mg o 500 U)</t>
  </si>
  <si>
    <t>F-2413</t>
  </si>
  <si>
    <t>F-2414</t>
  </si>
  <si>
    <t>F-2415</t>
  </si>
  <si>
    <t>F-2416</t>
  </si>
  <si>
    <t>F-2417</t>
  </si>
  <si>
    <t>F-2419</t>
  </si>
  <si>
    <t>F-2420</t>
  </si>
  <si>
    <t>F-2421</t>
  </si>
  <si>
    <t>F-2422</t>
  </si>
  <si>
    <t>F-2423</t>
  </si>
  <si>
    <t>F-2424</t>
  </si>
  <si>
    <t>F-2425</t>
  </si>
  <si>
    <t>F-2427</t>
  </si>
  <si>
    <t>F-2428</t>
  </si>
  <si>
    <t>F-2429</t>
  </si>
  <si>
    <t>F-2430</t>
  </si>
  <si>
    <t>F-2431</t>
  </si>
  <si>
    <t>F-2432</t>
  </si>
  <si>
    <t>F-2433</t>
  </si>
  <si>
    <t>F-2434</t>
  </si>
  <si>
    <t>010.000.6116.00</t>
  </si>
  <si>
    <t>AGALSIDASA BETA. SOLUCIÓN INYECTABLE Cada frasco ámpula con polvo liofilizado contiene: Agalsidasa beta 5 mg Envase con frasco ámpula con polvo liofilizado</t>
  </si>
  <si>
    <t>F-2442</t>
  </si>
  <si>
    <t>F-2443</t>
  </si>
  <si>
    <t>F-2444</t>
  </si>
  <si>
    <t>F-2445</t>
  </si>
  <si>
    <t>F-2446</t>
  </si>
  <si>
    <t>F-2447</t>
  </si>
  <si>
    <t>F-2448</t>
  </si>
  <si>
    <t>F-2449</t>
  </si>
  <si>
    <t>F-2450</t>
  </si>
  <si>
    <t>F-2451</t>
  </si>
  <si>
    <t>F-2452</t>
  </si>
  <si>
    <t>F-2453</t>
  </si>
  <si>
    <t>F-2454</t>
  </si>
  <si>
    <t>F-2455</t>
  </si>
  <si>
    <t>F-2456</t>
  </si>
  <si>
    <t>F-2457</t>
  </si>
  <si>
    <t>F-2458</t>
  </si>
  <si>
    <t>F-2459</t>
  </si>
  <si>
    <t>F-2460</t>
  </si>
  <si>
    <t>F-2461</t>
  </si>
  <si>
    <t>F-2462</t>
  </si>
  <si>
    <t>F-2463</t>
  </si>
  <si>
    <t>F-2464</t>
  </si>
  <si>
    <t>F-2465</t>
  </si>
  <si>
    <t>F-2466</t>
  </si>
  <si>
    <t>F-2467</t>
  </si>
  <si>
    <t>F-2468</t>
  </si>
  <si>
    <t>F-2469</t>
  </si>
  <si>
    <t>F-2470</t>
  </si>
  <si>
    <t>F-2471</t>
  </si>
  <si>
    <t>F-2472</t>
  </si>
  <si>
    <t>F-2473</t>
  </si>
  <si>
    <t>F-2474</t>
  </si>
  <si>
    <t>F-2475</t>
  </si>
  <si>
    <t>F-2476</t>
  </si>
  <si>
    <t>F-2477</t>
  </si>
  <si>
    <t>F-2478</t>
  </si>
  <si>
    <t>F-2479</t>
  </si>
  <si>
    <t>F-2480</t>
  </si>
  <si>
    <t>F-2481</t>
  </si>
  <si>
    <t>F-2482</t>
  </si>
  <si>
    <t>F-2484</t>
  </si>
  <si>
    <t>F-2485</t>
  </si>
  <si>
    <t>F-2486</t>
  </si>
  <si>
    <t>F-2487</t>
  </si>
  <si>
    <t>F-2488</t>
  </si>
  <si>
    <t>F-2489</t>
  </si>
  <si>
    <t>F-2490</t>
  </si>
  <si>
    <t>F-2491</t>
  </si>
  <si>
    <t>F-2492</t>
  </si>
  <si>
    <t>010.000.2154.01</t>
  </si>
  <si>
    <t>Enoxaparina. Solución Inyectable Cada jeringa contiene: Enoxaparina sódica 40 mg Envase con 2 Jeringas. con dispositivo de seguridad de 0.4 ml.</t>
  </si>
  <si>
    <t>F-7089002727</t>
  </si>
  <si>
    <t>RM-AF-0255/22</t>
  </si>
  <si>
    <t>F-7089002728</t>
  </si>
  <si>
    <t>SERVICIOS DE FARMACIA PREFARMA, SA DE CV</t>
  </si>
  <si>
    <t>F-292350936</t>
  </si>
  <si>
    <t>RM-AF-0256/22</t>
  </si>
  <si>
    <t>010.000.5255.00</t>
  </si>
  <si>
    <t>Trimetoprima y sulfametoxazol. Solución Inyectable Cada ampolleta contiene: Trimetoprima 160 mg Sulfametoxazol 800 mg Envase con 6 ampolletas con 3 ml.</t>
  </si>
  <si>
    <t>F-292350935</t>
  </si>
  <si>
    <t>010.000.1954.00</t>
  </si>
  <si>
    <t>Gentamicina. Solución Inyectable. Cada ampolleta contiene: Sulfato de gentamicina equivalente a 80 mg de gentamicina. Envase con ampolleta con 2 ml.</t>
  </si>
  <si>
    <t>010.000.6168.00</t>
  </si>
  <si>
    <t>Anestesia Sugammadex. Solución inyectable. Cada frasco ámpula contiene: Sugammadex sódico equivalente a 200 mg de sugammadex Envase con 10 frascos ámpula con 2 ml de solución cada uno (100 mg/ml).</t>
  </si>
  <si>
    <t>F-36</t>
  </si>
  <si>
    <t>RM-AF-0248/22</t>
  </si>
  <si>
    <t>AMGEN MEXICO SA DE CV</t>
  </si>
  <si>
    <t>F-928068259</t>
  </si>
  <si>
    <t>RM-AF-0096/22</t>
  </si>
  <si>
    <t>010.000.6096.00</t>
  </si>
  <si>
    <t>BLINATUMOMAB. SOLUCIÓN INYECTABLE Cada frasco ámpula con polvo liofilizado contiene: Blinatumomab 35 µg Envase con un frasco ámpula con polvo liofilizado y un frasco ámpula con solución estabilizadora IV.</t>
  </si>
  <si>
    <t>F-41929</t>
  </si>
  <si>
    <t>F-41976</t>
  </si>
  <si>
    <t>010.000.4511.00</t>
  </si>
  <si>
    <t>Etanercept. Solución Inyectable Cada envase contiene: Etanercept 50 mg Envase con 2 frascos ámpula 2 Jeringas. con 1 ml de diluyente.</t>
  </si>
  <si>
    <t>F-9337751110</t>
  </si>
  <si>
    <t>RM-AF-0252/22</t>
  </si>
  <si>
    <t>VITASANITAS, SA DE CV</t>
  </si>
  <si>
    <t>010.000.3662.00</t>
  </si>
  <si>
    <t>Seroalbúmina humana o albúmina humana. Solución Inyectable Cada envase contiene: Seroalbúmina humana o albúmina humana 12.5 g Envase con 50 ml.</t>
  </si>
  <si>
    <t>F-39696</t>
  </si>
  <si>
    <t>RM-AF-0235/22</t>
  </si>
  <si>
    <t>CE-012NBG003-E68-2022</t>
  </si>
  <si>
    <t>GRUPO FARMACEUTICO TOTAL FARMA, SA DE CV</t>
  </si>
  <si>
    <t>010.000.4433.00</t>
  </si>
  <si>
    <t>MESNA. SOLUCIÓN INYECTABLE Cada ampolleta o frasco ámpula o vial contiene: Mesna 400 mg Envase con 5 ampolletas o frascos ámpula o viales con 4 mL (100 mg/mL).</t>
  </si>
  <si>
    <t>F-2229</t>
  </si>
  <si>
    <t>RM-AF-0280/22</t>
  </si>
  <si>
    <t>010.000.5100.01</t>
  </si>
  <si>
    <t>Milrinona. Solución Inyectable. Cada ampolleta o frasco ámpula contiene: Lactato de milrinona equivalente a 10 mg de milrinona Envase con tres ampolletas o frascos ámpula con 10 ml cada una (1 mg/1 ml).</t>
  </si>
  <si>
    <t>010.000.0270.00</t>
  </si>
  <si>
    <t>Ropivacaina. Solución Inyectable Cada ampolleta contiene: Clorhidrato de ropivacaína monohidratada equivalente a 150 mg de clorhidrato de ropivacaina. Envase con 5 ampolletas con 20 ml.</t>
  </si>
  <si>
    <t>F-2238</t>
  </si>
  <si>
    <t>010.000.0254.00</t>
  </si>
  <si>
    <t>Vecuronio. Solución Inyectable Cada frasco ámpula con liofilizado contiene: Bromuro de vecuronio 4 mg Envase con 50 frascos ámpula y 50 ampolletas con 1 ml de diluyente (4 mg/ml)</t>
  </si>
  <si>
    <t>F-2233</t>
  </si>
  <si>
    <t>RM-AF-0281/22</t>
  </si>
  <si>
    <t>LABORATORIOS ZEYCO, SA DE CV</t>
  </si>
  <si>
    <t>010.000.0267.00</t>
  </si>
  <si>
    <t>Lidocaína epinefrina. Solución Inyectable al 2% Cada cartucho dental contiene: Clorhidrato de lidocaína 36 mg Epinefrina (1:100000) 0.018 mg Envase con 50 cartuchos dentales con 1.8 ml.</t>
  </si>
  <si>
    <t>F-27401</t>
  </si>
  <si>
    <t>RM-AF-0246/22</t>
  </si>
  <si>
    <t>F-13619</t>
  </si>
  <si>
    <t>F-13620</t>
  </si>
  <si>
    <t>NEOLPHARMA, SA DE CV</t>
  </si>
  <si>
    <t>F-9783</t>
  </si>
  <si>
    <t>RM-AF-0221/22</t>
  </si>
  <si>
    <t>F-9780</t>
  </si>
  <si>
    <t>010.000.1973.00</t>
  </si>
  <si>
    <t>Clindamicina. Solución Inyectable Cada ampolleta contiene: Fosfato de clindamicina equivalente a 300 mg de clindamicina. Envase ampolleta con 2 ml.</t>
  </si>
  <si>
    <t>F-9781</t>
  </si>
  <si>
    <t>OCTAPHARMA, SA DE CV</t>
  </si>
  <si>
    <t>010.000.6216.00</t>
  </si>
  <si>
    <t>SIMOCTOCOG ALFA. SOLUCIÓN INYECTABLE El frasco ámpula con polvo liofilizado contiene: Simoctocog alfa 250 UI Envase con frasco ámpula con 250 UI de polvo liofilizado, una jeringa prellenada con 2.5 mL de diluyente y un adaptador de frasco ámpula estéril para reconstitución y una aguja mariposa.</t>
  </si>
  <si>
    <t>F-3789</t>
  </si>
  <si>
    <t>RM-AF-0090/22</t>
  </si>
  <si>
    <t>010.000.6217.00</t>
  </si>
  <si>
    <t>SIMOCTOCOG ALFA. SOLUCIÓN INYECTABLE El frasco ámpula con polvo liofilizado contiene: Simoctocog alfa 500 UI Envase con frasco ámpula con 500 UI de polvo liofilizado, una jeringa prellenada con 2.5 mL de diluyente y un adaptador de frasco ámpula estéril para reconstitución y una aguja mariposa.</t>
  </si>
  <si>
    <t>010.000.6218.00</t>
  </si>
  <si>
    <t>SIMOCTOCOG ALFA. SOLUCIÓN INYECTABLE El frasco ámpula con polvo liofilizado contiene: Simoctocog alfa 1000 UI Envase con frasco ámpula con 1000 UI de polvo liofilizado, una jeringa prellenada con 2.5 mL de diluyente y un adaptador de frasco ámpula estéril para reconstitución y una aguja mariposa.</t>
  </si>
  <si>
    <t>CHIESI MEXICO, SA DE CV</t>
  </si>
  <si>
    <t>010.000.6157.00</t>
  </si>
  <si>
    <t>Beclometasona/Formoterol. Aerosol para inhalación bucal. Cada gramo contiene: Dipropionato de beclometasona 1.724 mg Fumarato de formoterol dihidratado 0.103 mg Envase con dispositivo inhalador con 120 dosis (100 µg de Beclometasona y 6 µg de formoterol/dosis ).</t>
  </si>
  <si>
    <t>F-1022000778</t>
  </si>
  <si>
    <t>RM-AF-0125/22</t>
  </si>
  <si>
    <t>ASTRAZENECA,  SA DE CV</t>
  </si>
  <si>
    <t>010.000.4321.01</t>
  </si>
  <si>
    <t>Palivizumab. Solución Inyectable Cada frasco ámpula con liofilizado o solución contiene: Palivizumab 100 mg. Envase con un frasco ámpula con 1.0 ml (100 mg/1 ml).</t>
  </si>
  <si>
    <t>F-12104273</t>
  </si>
  <si>
    <t>RM-AF-0060/22</t>
  </si>
  <si>
    <t>010.000.4320.01</t>
  </si>
  <si>
    <t>Palivizumab. Solución Inyectable Cada frasco ámpula con liofilizado o solución contiene: Palivizumab 50 mg. Envase con un frasco ámpula con 0.5 ml (50 mg/0.5 ml).</t>
  </si>
  <si>
    <t>010.000.3048.00</t>
  </si>
  <si>
    <t>Goserelina. Implante de Liberación Prolongada Cada Implante contiene: Acetato de goserelina equivalente a 3.6 mg de goserelina base. Envase con Implante cilíndrico estéril en una jeringa lista para su aplicación.</t>
  </si>
  <si>
    <t>BOEHRINGER INGELHEIM MEXICO, SA DE CV</t>
  </si>
  <si>
    <t>010.000.6326.00</t>
  </si>
  <si>
    <t>BROMURO DE TIOTROPIO. SOLUCIÓN PARA INHALACIÓN. Cada ml contiene: Bromuro de Tiotropio monohidratado equivalente a  0.226 mg de Tiotropio. Caja de cartón con cartucho con  4.0 mL (60 disparos/30 dosis) y dispositivo dosificador.</t>
  </si>
  <si>
    <t>F-5770069297</t>
  </si>
  <si>
    <t>RM-AF-0128/22</t>
  </si>
  <si>
    <t>010.000.5107.00</t>
  </si>
  <si>
    <t>Alteplasa. Solución Inyectable Cada frasco ámpula con liofilizado contiene: alteplasa (activador tisular del plasminógeno humano) 50 mg Envase con 2 frascos ámpula con liofilizado 2 frascos ámpula con disolvente y equipo esterilizado para su reconstitución.</t>
  </si>
  <si>
    <t>F-5770069298</t>
  </si>
  <si>
    <t>RM-AF-0083/22</t>
  </si>
  <si>
    <t>010.000.5117.00</t>
  </si>
  <si>
    <t>Tenecteplasa. Solución Inyectable Cada frasco ámpula contiene: Tenecteplasa 50 mg (10000 U) Envase con frasco ámpula y jeringa prellenada con 10 ml de agua Inyectable.</t>
  </si>
  <si>
    <t>NOVARTIS FARMACEUTICA, SA DE CV</t>
  </si>
  <si>
    <t>010.000.4236.00</t>
  </si>
  <si>
    <t>Ciclosporina. Solución Inyectable Cada ampolleta contiene: Ciclosporina 50 mg Envase con 10 ampolletas con un ml.</t>
  </si>
  <si>
    <t>F-11403</t>
  </si>
  <si>
    <t>RM-AF-0250/22</t>
  </si>
  <si>
    <t>F-27155</t>
  </si>
  <si>
    <t>010.000.4154.00</t>
  </si>
  <si>
    <t>Vasopresina. Solución Inyectable Cada ampolleta contiene: Vasopresina 20 UI Envase con una ampolleta.</t>
  </si>
  <si>
    <t>F-30779186</t>
  </si>
  <si>
    <t>010.000.5097.00</t>
  </si>
  <si>
    <t>Levosimendan. Solución Inyectable Cada ml contiene: Levosimendan 2.5 mg Envase con 1 frasco ámpula con 5 ml.</t>
  </si>
  <si>
    <t>F-30779185</t>
  </si>
  <si>
    <t>010.000.1935.00</t>
  </si>
  <si>
    <t>Cefotaxima. Solución Inyectable. Cada frasco ámpula con polvo contiene: Cefotaxima sódica equivalente a 1 g de cefotaxima. Envase con un frasco ámpula y 4 ml de diluyente.</t>
  </si>
  <si>
    <t>F-42029</t>
  </si>
  <si>
    <t>RM-AF-0244/22</t>
  </si>
  <si>
    <t>010.000.3422.00</t>
  </si>
  <si>
    <t>Ketorolaco solucion inyectable cada frasco ámpula o ampolleta contiene: ketorolaco-trometamina 30 mg envase con 3 frascos ámpula o 3 ampolletas de 1 ml.</t>
  </si>
  <si>
    <t>F-60781345</t>
  </si>
  <si>
    <t>010.000.3620.00</t>
  </si>
  <si>
    <t>Gluconato de calcio. Solución Inyectable Cada ampolleta contiene: Gluconato de calcio 1 g equivalente a 0.093 g de calcio ionizable. Envase con 50 ampolletas de 10 ml</t>
  </si>
  <si>
    <t>F-60781343</t>
  </si>
  <si>
    <t>010.000.0615.01</t>
  </si>
  <si>
    <t>Dobutamina. Solución Inyectable. Cada frasco ámpula o ampolleta contiene: Clorhidrato de dobutamina equivalente a 250 mg de dobutamina. Envase con un frasco ámpula con 20 ml.</t>
  </si>
  <si>
    <t>F-60781348</t>
  </si>
  <si>
    <t>F-60781336</t>
  </si>
  <si>
    <t>010.000.0109.00</t>
  </si>
  <si>
    <t>Metamizol sodico. Solucion inyectable cada ampolleta contiene: metamizol sódico 1 g. envase con 3 ampolletas con 2 ml.</t>
  </si>
  <si>
    <t>F-60781337</t>
  </si>
  <si>
    <t>010.000.4259.00</t>
  </si>
  <si>
    <t>Ciprofloxacino. Solución Inyectable Cada 100 ml contiene: Lactato o clorhidrato de ciprofloxacino equivalente a 200 mg de ciprofloxacino. Envase con 100 ml.</t>
  </si>
  <si>
    <t>F-60781338</t>
  </si>
  <si>
    <t>010.000.4592.00</t>
  </si>
  <si>
    <t>Piperacilina-tazobactam. Solución Inyectable Cada frasco ámpula con polvo contiene: Piperacilina sódica equivalente a 4 g de piperacilina. Tazobactam sódico equivalente a 500 mg de tazobactam. Envase con frasco ámpula.</t>
  </si>
  <si>
    <t>F-60781339</t>
  </si>
  <si>
    <t>010.000.3618.00</t>
  </si>
  <si>
    <t>Bicarbonato de sodio. Solución Inyectable al 7.5% Cada frasco ámpula contiene: Bicarbonato de sodio 3.75 g Envase con frasco ámpula de 50 ml. El envase con 50 ml contiene: Bicarbonato de sodio 44.5 mEq</t>
  </si>
  <si>
    <t>F-60781341</t>
  </si>
  <si>
    <t>010.000.1309.00</t>
  </si>
  <si>
    <t>Metronidazol. Solución Inyectable Cada ampolleta o frasco ámpula contiene: Metronidazol 200 mg Envase con 2 ampolletas o frascos ámpula con 10 ml.</t>
  </si>
  <si>
    <t>F-60781346</t>
  </si>
  <si>
    <t>010.000.3619.00</t>
  </si>
  <si>
    <t>Bicarbonato de sodio. Solución Inyectable al 7.5% Cada ampolleta contiene: Bicarbonato de sodio 0.75 g Envase con 50 ampolletas de 10 ml. Cada ampolleta con 10 ml contiene: Bicarbonato de sodio 8.9 mEq</t>
  </si>
  <si>
    <t>F-60781342</t>
  </si>
  <si>
    <t>010.000.1921.00</t>
  </si>
  <si>
    <t>Bencilpenicilina sódica cristalina. Solución Inyectable Cada frasco ámpula con polvo contiene: Bencilpenicilina sódica cristalina equivalente a 1000 000 UI de bencilpenicilina. Envase con un frasco ámpula con o sin 2 ml de diluyente.</t>
  </si>
  <si>
    <t>F-60781347</t>
  </si>
  <si>
    <t>F-10000250</t>
  </si>
  <si>
    <t>F-52980</t>
  </si>
  <si>
    <t>PRODUCTOS ROCHE,  SA DE CV</t>
  </si>
  <si>
    <t>010.000.4516.00</t>
  </si>
  <si>
    <t>Tocilizumab. Solución Inyectable Cada frasco ámpula contiene: Tocilizumab 200 mg Envase con frasco ámpula con 10 ml.</t>
  </si>
  <si>
    <t>F-4009252163</t>
  </si>
  <si>
    <t>ALLERGAN, SA DE CV</t>
  </si>
  <si>
    <t>R-580229314</t>
  </si>
  <si>
    <t>RM-AF-0117/22</t>
  </si>
  <si>
    <t>BAXTER, SA DE CV</t>
  </si>
  <si>
    <t>010.000.6032.00</t>
  </si>
  <si>
    <t>Concentrado de proteínas humanas coagulables. Solución. Cada ml de solución reconstituida contiene: Fibinógeno Humano 91 mg (como proteína coagulable) Aprotinina bovina o sintética 3000 UIK Trombina humana 500 UI Cloruro de calcio 40 µmol Envase con un frasco con liofilizado de Fibrinógeno (182 mg) un frasco ámpula con 2 ml de solución de Aprotinina bovina o sintética (6000 UIK) como diluyente; un frasco ámpula con liofilizado de Trombina (1000 UI) y un frasco ámpula con 2 ml de solución de cloruro de calcio (80 µ mol) como diluyente. Equipo para reconstitución y aplicación.</t>
  </si>
  <si>
    <t>F-466247</t>
  </si>
  <si>
    <t>RM-AF-0145/22</t>
  </si>
  <si>
    <t>010.000.6033.00</t>
  </si>
  <si>
    <t>Concentrado de proteínas humanas coagulables. Solución. Cada ml de solución reconstituida contiene: Fibinógeno Humano 91 mg (como proteína coagulable) Aprotinina bovina o sintética 3000 UIK Trombina humana 500 UI Cloruro de calcio 40 µmol Envase con un frasco con liofilizado de Fibrinógeno (455 mg) un frasco ámpula con 5 ml de solución de Aprotinina bovina o sintética (15000 UIK) como diluyente; un frasco ámpula con liofilizado de Trombina (2500 UI) y un frasco ámpula con 5 ml de solución de cloruro de calcio (200 µ mol) como diluyente. Equipo para reconstitución y aplicación.</t>
  </si>
  <si>
    <t>ONCOMEDIC DISTRIBUIDORA DE MEDICAMENTOS, SA DE CV</t>
  </si>
  <si>
    <t>010.000.6051.00</t>
  </si>
  <si>
    <t>Alprostadil. Solucion inyectable cada ampolleta contiene: Alprostadil 500 µg. envase con 5 ampolletas con 1 ml cada una (500 µg/ml).</t>
  </si>
  <si>
    <t>F-1914</t>
  </si>
  <si>
    <t>RM-AF-0417/22</t>
  </si>
  <si>
    <t>AA-012NBG003-E158-2022</t>
  </si>
  <si>
    <t>F-39758</t>
  </si>
  <si>
    <t>010.000.0232.00</t>
  </si>
  <si>
    <t>Isoflurano. Liquido o solucion cada envase contiene: isoflurano 100 ml. envase con 100 ml.</t>
  </si>
  <si>
    <t>F60781593</t>
  </si>
  <si>
    <t>010.000.0271.00</t>
  </si>
  <si>
    <t>Bupivacaína. Solución Inyectable Cada ml contiene: Clorhidrato de bupivacaína 5 mg Envase con 30 ml.</t>
  </si>
  <si>
    <t>010.000.0504.00</t>
  </si>
  <si>
    <t>Digoxina. Solución Inyectable. Cada ampolleta contiene: Digoxina 0.5 mg Envase con 6 ampolletas de 2 ml.</t>
  </si>
  <si>
    <t>010.000.0611.00</t>
  </si>
  <si>
    <t>Epinefrina. Solución Inyectable Cada ampolleta contiene: Epinefrina 1 mg (1:1 000) Envase con 50 ampolletas con 1 ml.</t>
  </si>
  <si>
    <t>010.000.0614.00</t>
  </si>
  <si>
    <t>Dopamina. Solución Inyectable Cada ampolleta contiene: Clorhidrato de dopamina 200 mg Envase con 5 ampolletas con 5 ml.</t>
  </si>
  <si>
    <t>010.000.3629.00</t>
  </si>
  <si>
    <t>Magnesio sulfato de. Solución Inyectable Cada ampolleta contiene: Sulfato de magnesio 1g (Magnesio 8.1 mEq sulfato 8.1 mEq) Envase con 100 ampolletas de 10 ml con 1 g (100 mg/1 ml).</t>
  </si>
  <si>
    <t>010.000.3674.00</t>
  </si>
  <si>
    <t>Agua Inyectable. Solución Inyectable Cada ampolleta contiene: Agua Inyectable 10 ml Envase con 100 ampolletas con 10 ml.</t>
  </si>
  <si>
    <t>MERCK, SA DE CV</t>
  </si>
  <si>
    <t>010.000.5475.01</t>
  </si>
  <si>
    <t>Cetuximab. Solución Inyectable. Cada frasco ámpula contiene: Cetuximab 100 mg Envase con frasco ámpula con 20 ml (5 mg/ml).</t>
  </si>
  <si>
    <t>F-4505138235</t>
  </si>
  <si>
    <t>RM-AF-0127/22</t>
  </si>
  <si>
    <t>020.000.6187.00</t>
  </si>
  <si>
    <t>Vacuna Antihepatitis A. Suspensión Inyectable. Cada dosis de 0.5 ml contiene: Antígeno del virus de Hepatitis A (inactivado y purificado) 25 U. Envase con un frasco ámpula con 0.5 ml.</t>
  </si>
  <si>
    <t>F-1982</t>
  </si>
  <si>
    <t>ULSA TECH,  SA DE CV</t>
  </si>
  <si>
    <t>010.000.4444.00</t>
  </si>
  <si>
    <t>Dexrazoxano. Solución Inyectable. El frasco ámpula contiene: Clorhidrato de dexrazoxano equivalente a 500 mg de dexrazoxano. Envase con un frasco ámpula.</t>
  </si>
  <si>
    <t>F-3200005983</t>
  </si>
  <si>
    <t>RM-AF-0223/22</t>
  </si>
  <si>
    <t>F-60783370</t>
  </si>
  <si>
    <t>010.000.2135.00</t>
  </si>
  <si>
    <t>Fluconazol. Solución Inyectable Cada frasco ámpula contiene: Fluconazol 100 mg Envase con un frasco ámpula con 50 ml (2 mg/ml)</t>
  </si>
  <si>
    <t>F-60783372</t>
  </si>
  <si>
    <t>RM-AF-0219/22</t>
  </si>
  <si>
    <t>F-60783373</t>
  </si>
  <si>
    <t>010.000.5181.00</t>
  </si>
  <si>
    <t>Octreotida. Solución Inyectable Cada frasco ámpula contiene: octreotida 1 mg Envase con un frasco ámpula con 5 ml.</t>
  </si>
  <si>
    <t>F-60787821</t>
  </si>
  <si>
    <t>F-60788254</t>
  </si>
  <si>
    <t xml:space="preserve">F-63 </t>
  </si>
  <si>
    <t>010.000.4158.00</t>
  </si>
  <si>
    <t>Insulina glargina. Solución Inyectable Cada ml de Solución contiene: Insulina glargina 3.64 mg equivalente a 100.0 UI de insulina humana. Envase con un frasco ámpula con 10 ml.</t>
  </si>
  <si>
    <t>F-60783928</t>
  </si>
  <si>
    <t>F-60785253</t>
  </si>
  <si>
    <t>AMAROX PHARMA, SA DE CV</t>
  </si>
  <si>
    <t>010.000.5315.00</t>
  </si>
  <si>
    <t>Voriconazol. Solución Inyectable Cada frasco ámpula con liofilizado contiene: Voriconazol 200 mg Envase con un frasco ámpula con liofilizado.</t>
  </si>
  <si>
    <t>R-S/N</t>
  </si>
  <si>
    <t>RM-AF-0212/22</t>
  </si>
  <si>
    <t>RM-AF-0460/22</t>
  </si>
  <si>
    <t>AA-012NBG003-E239-2022</t>
  </si>
  <si>
    <t>F-60785259</t>
  </si>
  <si>
    <t>RM-AF-0245/22</t>
  </si>
  <si>
    <t>COMPAÑÍA INTERNACIONAL MEDICA, SA DE CV</t>
  </si>
  <si>
    <t>010.000.4028.00</t>
  </si>
  <si>
    <t>Clonixinato de lisina solución inyectable cada ampolleta contiene: clonixinato de lisina 100 mg envase con 5 ampolletas de 2 ml.</t>
  </si>
  <si>
    <t>F-251550</t>
  </si>
  <si>
    <t>RM-AF-0241/22</t>
  </si>
  <si>
    <t>RECORDATI RARE DISEASES , SA DE CV</t>
  </si>
  <si>
    <t>CLORHIDRATO DE CISTEAMINA AL 0.55% GOTAS</t>
  </si>
  <si>
    <t>R-1852</t>
  </si>
  <si>
    <t>010.000.6093.00</t>
  </si>
  <si>
    <t>Ruxolitinib Tableta Cada tableta contiene: Fosfato de ruxolitinib equivalente a 5 mg de ruxolitinib Envase con 60 tabletas.</t>
  </si>
  <si>
    <t>R-580223334</t>
  </si>
  <si>
    <t>F-9940002179</t>
  </si>
  <si>
    <t>RM-AF-0078/22</t>
  </si>
  <si>
    <t>F-9940002180</t>
  </si>
  <si>
    <t>LABORATORIOS LIOMONT, SA DE CV</t>
  </si>
  <si>
    <t>010.000.4263.00</t>
  </si>
  <si>
    <t>Aciclovir. Comprimido o Tableta Cada Comprimido o Tableta contiene: Aciclovir 200 mg Envase con 25 Comprimidos o Tabletas.</t>
  </si>
  <si>
    <t>F-63119</t>
  </si>
  <si>
    <t>RM-AF-0116/22</t>
  </si>
  <si>
    <t>PFIZER SA DE CV</t>
  </si>
  <si>
    <t>010.000.5731.00</t>
  </si>
  <si>
    <t>Apixabán. Tableta Cada Tableta contiene: Apixabán 2.5 mg Envase con 20 Tabletas.</t>
  </si>
  <si>
    <t>F-9337659140</t>
  </si>
  <si>
    <t>RM-AF-0144/22</t>
  </si>
  <si>
    <t>LABORATORIO RAAM DE SAHUAYO, SA DE CV</t>
  </si>
  <si>
    <t>010.000.5087.00</t>
  </si>
  <si>
    <t>Sirolimus. Gragea o talbeta Cada gragea o tableta contiene: Sirolimus 1 mg. Envase con 60 grageas o tabletas.</t>
  </si>
  <si>
    <t>F-12135</t>
  </si>
  <si>
    <t>RM-AF-0028/22</t>
  </si>
  <si>
    <t>F-12134</t>
  </si>
  <si>
    <t>ULTRA LABORATORIOS, SA DE CV</t>
  </si>
  <si>
    <t>F-110056840</t>
  </si>
  <si>
    <t>RM-AF-0257/22</t>
  </si>
  <si>
    <t>010.000.6315.00</t>
  </si>
  <si>
    <t>ÁCIDO RISEDRÓNICO/ COLECALCIFEROL. TABLETA Cada tableta contiene: Risedronato de sodio 35.00 mg Vitamina D3 (colecalciferol) 28.00 mg Equivalente a 2800 UI. Envase con 10 tabletas.</t>
  </si>
  <si>
    <t>F-52940</t>
  </si>
  <si>
    <t>RM-AF-0126/22</t>
  </si>
  <si>
    <t>010.000.0106.00</t>
  </si>
  <si>
    <t>Paracetamol. Solucion oral cada ml contiene: paracetamol 100 mg. envase con 15 ml gotero calibrado a 0.5 y 1 ml integrado o adjunto al envase que sirve de tapa.</t>
  </si>
  <si>
    <t>010.000.5186.01</t>
  </si>
  <si>
    <t>Pantoprazol o rabeprazol u omeprazol. Tableta o Gragea o Cápsula Cada Tableta o Gragea o Cápsula contiene: Pantoprazol 40 mg o Rabeprazol sódico 20 mg u omeprazol 20 mg Envase con 14 Tabletas o Grageas o Cápsulas</t>
  </si>
  <si>
    <t>F-9110057262</t>
  </si>
  <si>
    <t>RM-AF-0106/22</t>
  </si>
  <si>
    <t>010.000.2504.00</t>
  </si>
  <si>
    <t>Ketoprofeno. Cápsula Cada Cápsula contiene: Ketoprofeno 100 mg Envase con 15 Cápsulas.</t>
  </si>
  <si>
    <t>F-292350934</t>
  </si>
  <si>
    <t>ASOFARMA DE MEXICO, SA DE CV</t>
  </si>
  <si>
    <t>010.000.4305.00</t>
  </si>
  <si>
    <t>Oxibutinina. Tableta Cada Tableta contiene: Cloruro de oxibutinina 5 mg Envase con 30 Tabletas.</t>
  </si>
  <si>
    <t>F-4443</t>
  </si>
  <si>
    <t>RM-AF-0224/22</t>
  </si>
  <si>
    <t>010.000.0597.00</t>
  </si>
  <si>
    <t>Nifedipino. Cápsula de Gelatina blanda Cada Cápsula contiene: Nifedipino 10 mg Envase con 20 Cápsulas.</t>
  </si>
  <si>
    <t>F-2227</t>
  </si>
  <si>
    <t>RM-AF-0285/22</t>
  </si>
  <si>
    <t>010.000.2176.00</t>
  </si>
  <si>
    <t>Dexametasona. Solución oftálmica. Cada 100 ml contienen: Fosfato de dexametasona 0.1 g Envase con frasco gotero con 5 ml.</t>
  </si>
  <si>
    <t>010.000.2814.00</t>
  </si>
  <si>
    <t>Hipromelosa. Solución Oftálmica al 0.5% Cada ml contiene: Hipromelosa 5 mg Envase con gotero integral con 15 ml.</t>
  </si>
  <si>
    <t>010.000.2821.00</t>
  </si>
  <si>
    <t>Cloranfenicol. Solución oftálmica. Cada ml contiene: Cloranfenicol levógiro 5 mg Envase con gotero integral con 15 ml.</t>
  </si>
  <si>
    <t>010.000.2872.00</t>
  </si>
  <si>
    <t>Atropina. Solución Oftálmica Cada ml contiene: Sulfato de Atropina 10 mg Envase con gotero integral con 15 ml.</t>
  </si>
  <si>
    <t>010.000.2893.00</t>
  </si>
  <si>
    <t>Hipromelosa. Solución Oftálmica al 2% Cada ml contiene: Hipromelosa 20 mg Envase con gotero integral con 15 ml.</t>
  </si>
  <si>
    <t>010.000.4407.00</t>
  </si>
  <si>
    <t>Tetracaína. Solución Oftálmica Cada ml contiene: Clorhidrato de Tetracaína 5.0 mg Envase con gotero integral con 10 ml.</t>
  </si>
  <si>
    <t>010.000.4418.00</t>
  </si>
  <si>
    <t>Travoprost. Solución Oftálmica Cada ml contiene: Travoprost 40 µg Envase con un frasco gotero con 2.5 ml.</t>
  </si>
  <si>
    <t>BIORESEARCH DE MEXICO, SA DE CV</t>
  </si>
  <si>
    <t>010.000.1703.00</t>
  </si>
  <si>
    <t>Sulfato ferroso. Tableta Cada Tableta contiene: Sulfato ferroso desecado aproximadamente 200 mg equivalente a 60.27 mg de hierro elemental. Envase con 30 Tabletas.</t>
  </si>
  <si>
    <t>F-13319</t>
  </si>
  <si>
    <t>RM-AF-0239/22</t>
  </si>
  <si>
    <t>010.000.1904.00</t>
  </si>
  <si>
    <t>Trimetoprima-sulfametoxazol. Suspensión Oral Cada 5 ml contienen: Trimetoprima 40 mg Sulfametoxazol 200 mg Envase con 120 ml y dosificador.</t>
  </si>
  <si>
    <t>F-13435</t>
  </si>
  <si>
    <t>RM-AF-0213/22</t>
  </si>
  <si>
    <t>010.000.4260.00</t>
  </si>
  <si>
    <t>Nistatina. Suspensión Oral Cada frasco con polvo contiene: Nistatina 2 400 000 UI Envase para 24 ml.</t>
  </si>
  <si>
    <t>F-13434</t>
  </si>
  <si>
    <t>VICTORY ENTERPRISES, SA DE CV</t>
  </si>
  <si>
    <t>010.000.0502.00</t>
  </si>
  <si>
    <t>Digoxina. Tableta. Cada tableta contiene: Digoxina 0.25 mg Envase con 20 Tabletas</t>
  </si>
  <si>
    <t>F-301758</t>
  </si>
  <si>
    <t>RM-AF-0284/22</t>
  </si>
  <si>
    <t>NATURALMEDIC QUIM, SA DE CV</t>
  </si>
  <si>
    <t>010.000.6300.00</t>
  </si>
  <si>
    <t>AMOXICILINA / ÁCIDO CLAVULÁNICO. SUSPENSIÓN ORAL Cada frasco con polvo contiene: Amoxicilina trihidratada equivalente a 6.0 g de amoxicilina. Clavulanato de potasio equivalente a 0.429 mg de ácido clavulánico. Envase con 100 ml, Cada 5 ml de suspensión contienen el equivalente a 600 mg de amoxicilina y 42.9 mg de ácido clavulánico</t>
  </si>
  <si>
    <t>F-200102</t>
  </si>
  <si>
    <t>RM-AF-0249/22</t>
  </si>
  <si>
    <t>PEGO, SA DE CV</t>
  </si>
  <si>
    <t>040.000.2500.00</t>
  </si>
  <si>
    <t>Alprazolam. Tableta Cada Tableta contiene: alprazolam 0.25 mg Envase con 30 Tabletas.</t>
  </si>
  <si>
    <t>F-162825</t>
  </si>
  <si>
    <t>RM-AF-0251/22</t>
  </si>
  <si>
    <t>010.000.1310.00</t>
  </si>
  <si>
    <t>Metronidazol. Suspensión Oral Cada 5 ml contienen: Benzoilo de metronidazol equivalente a 250 mg de metronidazol. Envase con 120 ml y dosificador.</t>
  </si>
  <si>
    <t>F-162823</t>
  </si>
  <si>
    <t>010.000.0104.00</t>
  </si>
  <si>
    <t>Paracetamol. Tableta cada tableta contiene: paracetamol 500 mg. envase con 10 tabletas.</t>
  </si>
  <si>
    <t>F-162822</t>
  </si>
  <si>
    <t>010.000.4480.01</t>
  </si>
  <si>
    <t>Escitalopram. Tableta Cada Tableta contiene: oxalato de escitalopram equivalente a 10 mg de escitalopram Envase con 28 Tabletas.</t>
  </si>
  <si>
    <t>F-9784</t>
  </si>
  <si>
    <t>RM-AF-0036/22</t>
  </si>
  <si>
    <t>040.000.0409.00</t>
  </si>
  <si>
    <t>Hidroxizina. Gragea o Tableta Cada Gragea o Tableta contiene: Clorhidrato de hidroxizina 10 mg Envase con 30 Grageas o Tabletas.</t>
  </si>
  <si>
    <t>F-162824</t>
  </si>
  <si>
    <t>DARIER, SA DE CV</t>
  </si>
  <si>
    <t>010.000.2189.01</t>
  </si>
  <si>
    <t>Tobramicina. Solución Oftálmica Cada ml contiene: Sulfato de tobramicina equivalente a 3.0 mg de tobramicina ó tobramicina 3.0 mg Envase con gotero integral con15 ml</t>
  </si>
  <si>
    <t>F-13237</t>
  </si>
  <si>
    <t>RM-AF-0242/22</t>
  </si>
  <si>
    <t>010.000.2801.00</t>
  </si>
  <si>
    <t>Zinc y fenilefrina. Solución Oftálmica Cada ml contiene: Sulfato de Zinc heptahidratado 2.5 mg Clorhidrato de fenilefrina 1.2 mg Envase con gotero integral con 15 ml</t>
  </si>
  <si>
    <t>010.000.2822.00</t>
  </si>
  <si>
    <t>Cloranfenicol. Ungüento oftálmico. Cada g contiene: Cloranfenicol levógiro 5 mg Envase con 5 g.</t>
  </si>
  <si>
    <t>010.000.2823.00</t>
  </si>
  <si>
    <t>Neomicina polimixina b y gramicidina. Solución Oftálmica Cada ml contiene: Sulfato de Neomicina equivalente a 1.75 mg de Neomicina. Sulfato de Polimixina B equivalente a 5 000 U de Polimixina B. Gramicidina 25 µg Envase con gotero integral con 15 ml.</t>
  </si>
  <si>
    <t>010.000.2824.00</t>
  </si>
  <si>
    <t>Neomicina polimixina b y bacitracina. Ungüento Oftálmico Cada gramo contiene: Sulfato de neomicina equivalente a 3.5 mg de neomicina. Sulfato de polimixina B equivalente a 5 000 U de polimixina B Bacitracina 400 U Envase con 3.5 g.</t>
  </si>
  <si>
    <t>010.000.2830.00</t>
  </si>
  <si>
    <t>Aciclovir. Ungüento Oftálmico Cada 100 gramos contienen Aciclovir 3 g Envase con 4.5 g.</t>
  </si>
  <si>
    <t>010.000.2858.00</t>
  </si>
  <si>
    <t>Timolol. Solución Oftálmica Cada ml contiene: Maleato de timolol equivalente a 5 mg de timolol. Envase con gotero integral con 5 ml.</t>
  </si>
  <si>
    <t>F-192</t>
  </si>
  <si>
    <t>F-191</t>
  </si>
  <si>
    <t>RM-AF-0142/22</t>
  </si>
  <si>
    <t>F-193</t>
  </si>
  <si>
    <t>BAYER DE MEXICO, SA DE CV</t>
  </si>
  <si>
    <t>010.000.5737.00</t>
  </si>
  <si>
    <t>Rivaroxabán. Comprimido Cada Comprimido contiene: Rivaroxabán 2.5 mg Envase con 56 Comprimidos</t>
  </si>
  <si>
    <t>F-10406725</t>
  </si>
  <si>
    <t>RM-AF-0340/22</t>
  </si>
  <si>
    <t>CE-012NBG003-E71-2022</t>
  </si>
  <si>
    <t>GAMS SOLUTIONS, SA DE CV</t>
  </si>
  <si>
    <t>010.000.0108.00</t>
  </si>
  <si>
    <t>Metamizol sodico. Comprimido cada comprimido contiene: metamizol sódico 500 mg. envase con 10 comprimidos.</t>
  </si>
  <si>
    <t>F-8782</t>
  </si>
  <si>
    <t>RM-AF-0273/22</t>
  </si>
  <si>
    <t>010.000.1272.00</t>
  </si>
  <si>
    <t>Senósidos a-b. Tableta Cada Tableta contiene: Concentrados de Sen desecados 187 mg (normalizado a 8.6 mg de senósidos A-B). Envase con 20 Tabletas.</t>
  </si>
  <si>
    <t>F-8777</t>
  </si>
  <si>
    <t>RM-AF-0262/22</t>
  </si>
  <si>
    <t>010.000.1270.00</t>
  </si>
  <si>
    <t>Senósidos a-b. Solución Oral Cada 100 ml contienen: Concentrado de Sen equivalente a 200 mg de senósidos A y B. Envase con 75 ml</t>
  </si>
  <si>
    <t>R-20220001</t>
  </si>
  <si>
    <t>010.000.1277.00</t>
  </si>
  <si>
    <t>Fosfato y citrato de sodio. Solución. Cada 100 ml contienen: Fosfato monosódico 12 g Citrato de sodio 10 g Envase con 133 ml y cánula rectal.</t>
  </si>
  <si>
    <t>F-60781349</t>
  </si>
  <si>
    <t>RM-AF-0263/22</t>
  </si>
  <si>
    <t>MOSKSHA8 FARMACEUTICA, S DE RL DE CV</t>
  </si>
  <si>
    <t>F-900009822</t>
  </si>
  <si>
    <t>010.000.2144.00</t>
  </si>
  <si>
    <t>Loratadina. Tableta o gragea. Cada tableta o gragea contienen: Loratadina 10 mg. Envase con 20 tabletas o grageas.</t>
  </si>
  <si>
    <t>F-63314</t>
  </si>
  <si>
    <t>010.000.2145.00</t>
  </si>
  <si>
    <t>Loratadina. Jarabe Cada 100 ml contienen: Loratadina 100 mg Envase con 60 ml y dosificador.</t>
  </si>
  <si>
    <t>010.000.5330.00</t>
  </si>
  <si>
    <t>Alfa-dornasa. Solución Para Inhalación Cada ampolleta contiene: alfa-dornasa 2.5 mg Envase con 6 ampolletas de 2.5 ml.</t>
  </si>
  <si>
    <t>F-4009252161</t>
  </si>
  <si>
    <t>RM-AF-0208/22</t>
  </si>
  <si>
    <t>CE-012NBG003-E66-2022</t>
  </si>
  <si>
    <t>ORGANON COMERCIALIZADORA,  S DE RL DE CV</t>
  </si>
  <si>
    <t>010.000.3510.00</t>
  </si>
  <si>
    <t>Etonogestrel. Implante El Implante contiene: Etonogestrel 68.0 mg Envase con un Implante y aplicador.</t>
  </si>
  <si>
    <t>F-202</t>
  </si>
  <si>
    <t>RM-AF-0133/22</t>
  </si>
  <si>
    <t>PROQUIGAMA, SA DE CV</t>
  </si>
  <si>
    <t>010.000.1940.00</t>
  </si>
  <si>
    <t>Doxiciclina. Cápsula o Tableta Cada Cápsula o Tableta contiene: Hiclato de doxiciclina equivalente a 100 mg de doxicilina. Envase con 10 Cápsulas o Tabletas.</t>
  </si>
  <si>
    <t>F-96463</t>
  </si>
  <si>
    <t>RM-AF-0232/22</t>
  </si>
  <si>
    <t>010.000.2123.00</t>
  </si>
  <si>
    <t>Mupirocina. Ungüento Cada 100 gramos contiene: Mupirocina 2 g Envase con 15 g.</t>
  </si>
  <si>
    <t>F-96462</t>
  </si>
  <si>
    <t>F-96461</t>
  </si>
  <si>
    <t>010.000.0570.00</t>
  </si>
  <si>
    <t>Hidralazina. Tableta Cada Tableta contiene: Clorhidrato de hidralazina 10 mg Envase con 20 Tabletas.</t>
  </si>
  <si>
    <t>F-96460</t>
  </si>
  <si>
    <t>F-96458</t>
  </si>
  <si>
    <t>RM-AF-0222/22</t>
  </si>
  <si>
    <t>F-96457</t>
  </si>
  <si>
    <t>010.000.4330.00</t>
  </si>
  <si>
    <t>Montelukast. Comprimido Recubierto  Cada comprimido contiene: Montelukast sódico equivalente a 10 mg de montelukast. Envase con 30 comprimidos.</t>
  </si>
  <si>
    <t>R-36078</t>
  </si>
  <si>
    <t>010.000.4298.00</t>
  </si>
  <si>
    <t>Ciclosporina. Cápsula de gelatina blanda. Cada cápsula contiene: Ciclosporina modificada o ciclosporina en microemulsión 100 mg Envase con 50 Cápsulas.</t>
  </si>
  <si>
    <t>F-12410</t>
  </si>
  <si>
    <t>SERRAL, SA DE CV</t>
  </si>
  <si>
    <t>010.000.4132.00</t>
  </si>
  <si>
    <t>Mometasona. Ungüento Cada 100 gramos contienen: Furoato de mometasona 0.100 g Envase con 30 g.</t>
  </si>
  <si>
    <t>F-78226</t>
  </si>
  <si>
    <t>RM-AF-0141/22</t>
  </si>
  <si>
    <t>010.000.0264.00</t>
  </si>
  <si>
    <t>Lidocaína. Solución al 10%. Cada 100 ml contiene: Lidocaína 10.0 g Envase con 115 ml con atomizador manual.</t>
  </si>
  <si>
    <t>F-7405</t>
  </si>
  <si>
    <t>RM-AF-0220/22</t>
  </si>
  <si>
    <t>F-26105</t>
  </si>
  <si>
    <t>RM-AF-0140/22</t>
  </si>
  <si>
    <t>ESPECIALISTAS EN FARMACOS DEL NORTE, SA DE CV</t>
  </si>
  <si>
    <t>010.000.4376.00</t>
  </si>
  <si>
    <t>Multivitaminas (polivitaminas) y minerales. Tableta Cápsula o Gragea. Cada tableta cápsula o gragea contiene: Clorhidrato de tiamina (vitamina B1) 5.0 a 10.0 mg. Riboflavina (vitamina B2) 2.5 a 10.0 mg. Clorhidrato de piridoxina (vitamina B6) 2.0 a 5.0 mg. Nicotinamida (niacinamida) 10.0 a 100.0 mg. Cianocobalamina (vitamina B12) 3.0 a 5.0 µg. Acetato de alfatocoferol (vitamina E) 3.0 a 20.0 mg. Retinol (vitamina A) 2000.0 a 10000.0 UI. Colecalciferol (vitamina D3) 200.0 a 1000.0 UI. Acido pantoténico 2.0 a 7.0 mg. Sulfato ferroso 15.0 a 60.0 mg. Sulfato de cobre 1.0 a 4.0 mg. Yoduro o fosfato de potasio 0.15 a 4.0 mg. Glicerofosfato sulfato o hiposulfito de magnesio 1.0 a 8.00 mg. Fosfato de magnesio 5.0 a 133.0 mg. Cloruro fosfato o sulfato de zinc 3.0 a 25.0 mg. Envase con 30 tabletas cápsulas o grageas.</t>
  </si>
  <si>
    <t>F-1765</t>
  </si>
  <si>
    <t>RM-AF-0334/22</t>
  </si>
  <si>
    <t>QUIMICA Y FARMACIA, SA DE CV</t>
  </si>
  <si>
    <t>F-2341</t>
  </si>
  <si>
    <t>010.000.1275.00</t>
  </si>
  <si>
    <t>Magnesio. Suspensión Oral Cada 100 ml contienen: Hidróxido de magnesio 8.5 g Envase con 120 ml. (425 mg/5 ml).</t>
  </si>
  <si>
    <t>F-2343</t>
  </si>
  <si>
    <t>RM-AF-0254/22</t>
  </si>
  <si>
    <t>010.000.2715.01</t>
  </si>
  <si>
    <t>Vitamina E. Gragea o Cápsula. Cada gragea o cápsula contiene: Vitamina E 400 mg Envase con 99 Grageas o Cápsulas.</t>
  </si>
  <si>
    <t>ABASTO Y SUMINISTRO EN FARMACOS GADEC, SA DE CV</t>
  </si>
  <si>
    <t>010.000.2871.00</t>
  </si>
  <si>
    <t>Fenilefrina. Solución Oftálmica Cada ml contiene: Clorhidrato de fenilefrina 100 mg Envase con gotero integral con 15 ml.</t>
  </si>
  <si>
    <t>F-1574</t>
  </si>
  <si>
    <t>RM-AF-0333/22</t>
  </si>
  <si>
    <t>F-26104</t>
  </si>
  <si>
    <t>RM-AF-0207/22</t>
  </si>
  <si>
    <t>CE-012NBG003-E70-2022</t>
  </si>
  <si>
    <t>PRODUCTOS MAVER, SA DE CV</t>
  </si>
  <si>
    <t>F-4121</t>
  </si>
  <si>
    <t xml:space="preserve">DEPARTAMENTO DE ALMACENES </t>
  </si>
  <si>
    <t>ENTREGA QUE REALIZARON LOS PROVEEDORES DE MEDICAMENTOS  DEL MES DE ABRIL 2022</t>
  </si>
  <si>
    <t>SOLICITUD 330015422000165</t>
  </si>
  <si>
    <t>P.UNITARIO</t>
  </si>
  <si>
    <t>NO. LICITACION</t>
  </si>
  <si>
    <t>CANTIDAD MAXIMA</t>
  </si>
  <si>
    <t>SOLUTESA SOLUCIONES TECNICAS PARA LA SALUD, SA DE CV</t>
  </si>
  <si>
    <t>010.000.5698.00</t>
  </si>
  <si>
    <t>Inmunoglobulina humana. Solución Inyectable Cada frasco ámpula contiene: Inmunoglobulina humana normal endovenosa 10.0 g Envase con un frasco ámpula con 100 ml.</t>
  </si>
  <si>
    <t>RM-AF-0278/22</t>
  </si>
  <si>
    <t>AA-012NBG003-E97-2022</t>
  </si>
  <si>
    <t>010.000.5187.00</t>
  </si>
  <si>
    <t>Omeprazol o pantoprazol. Solución Inyectable Cada frasco ámpula con liofilizado contiene: omeprazol sódico equivalente a 40 mg de omeprazol. o pantoprazol sódico equivalente a 40 mg de pantoprazol. Envase con un frasco ámpula con liofilizado y ampolleta con 10 ml de diluyente.</t>
  </si>
  <si>
    <t>010.000.0204.00</t>
  </si>
  <si>
    <t>Atropina. Solucion inyectable cada ampolleta contiene: sulfato de atropina 1 mg. envase con 50 ampolletas con 1 ml.</t>
  </si>
  <si>
    <t>RM-AF-0253/22</t>
  </si>
  <si>
    <t>010.000.5343.00</t>
  </si>
  <si>
    <t>FACTOR IX O NONACOG ALFA SOLUCION INYECTABLE Cada frasco ámpula con liofilizado contiene: Factor IX de coagulación recombinante o nonacog alfa 500 UI. Envase con frasco ámpula con liofilizado y frasco ámpula con diluyente.</t>
  </si>
  <si>
    <t>010.000.1931.00</t>
  </si>
  <si>
    <t>Ampicilina. Solución Inyectable Cada frasco ámpula con polvo contiene: Ampicilina sódica equivalente a 500 mg de ampicilina. Envase con un frasco ámpula y 2 ml de diluyente.</t>
  </si>
  <si>
    <t>NOVO NORDISK MEXICO, SA DE CV</t>
  </si>
  <si>
    <t>010.000.6063.00</t>
  </si>
  <si>
    <t>Turoctocog alfa (Factor VIII de coagulacion humano de origen adn recombinante). Solucion inyectable cada frasco ámpula con polvo liofilizado contiene: turoctocog alfa 1000 UI Envase con un frasco ámpula con polvo liofilizado una jeringa prellenada con 4 ml de diluyente y equipo para administración.</t>
  </si>
  <si>
    <t>RM-AF-0101/22</t>
  </si>
  <si>
    <t>010.000.4061.00</t>
  </si>
  <si>
    <t>Cisatracurio besilato de. Solución InyectableCada ml contiene:Besilato de cisatracurioequivalente a 2 mgde cisatracurioEnvase con 1 ampolleta con 5 ml.</t>
  </si>
  <si>
    <t>COMERCIALIZADORA MCC FARMA, SA DE CV</t>
  </si>
  <si>
    <t>010.000.5444.00</t>
  </si>
  <si>
    <t>Irinotecan. Solución Inyectable El frasco ámpula contiene: Clorhidrato de irinotecan ó clorhidrato de irinotecan trihidratado 100 mg Envase con un frasco ámpula con 5 ml</t>
  </si>
  <si>
    <t>RM-AF-0461/22</t>
  </si>
  <si>
    <t>AA-012NBG003-E236-2022</t>
  </si>
  <si>
    <t>ZURICH PHARMA. SA DE CV</t>
  </si>
  <si>
    <t>010.000.1765.00</t>
  </si>
  <si>
    <t>Doxorrubicina. Solución Inyectable Cada frasco ámpula con liofilizado contiene: Clorhidrato de doxorrubicina 50 mg Envase con un frasco ámpula.</t>
  </si>
  <si>
    <t>RM-AF-0442/22</t>
  </si>
  <si>
    <t>AA-012NBG003-E240-2022</t>
  </si>
  <si>
    <t>TAKEDA MEXICO, SA DE CV</t>
  </si>
  <si>
    <t>010.000.7003.00</t>
  </si>
  <si>
    <t>DUPIXENT 300 MG SOLUCION INYECTABLE EN JERINGA PRECARGADA C/2 JERINGAS</t>
  </si>
  <si>
    <t>R-001</t>
  </si>
  <si>
    <t>RM-AF-0443/22</t>
  </si>
  <si>
    <t>AA-012NBG003-E241-2022</t>
  </si>
  <si>
    <t>010.000.5615.00</t>
  </si>
  <si>
    <t>Velaglucerasa alfa. Solución Inyectable Cada frasco ámpula con liofilizado contiene: Velaglucerasa alfa 400 U Envase con frasco ámpula con liofilizado.</t>
  </si>
  <si>
    <t>RM-AF-0094/22</t>
  </si>
  <si>
    <t>010.000.5550.00</t>
  </si>
  <si>
    <t>Idursulfasa. Solución Inyectable. Cada frasco ámpula contiene: Idursulfasa 6 mg Envase con frasco ámpula con 3 ml (6 mg/3 ml).</t>
  </si>
  <si>
    <t>010.000.5850.00</t>
  </si>
  <si>
    <t>Octocog alfa (factor viii de la coagulación sanguínea humana recombinante adnr). Solución Inyectable Cada frasco ámpula con liofilizado contiene: octocog alfa 250 UI Envase con un frasco ámpula con liofilizado un frasco ámpula con 5 ml de diluyente y un equipo para la reconstitución</t>
  </si>
  <si>
    <t>010.000.5851.00</t>
  </si>
  <si>
    <t>Octocog alfa (factor viii de la coagulación sanguínea humana recombinante adnr). Solución Inyectable Cada frasco ámpula con liofilizado contiene: octocog alfa 500 UI Envase con un frasco ámpula con liofilizado un frasco ámpula con 5 ml de diluyente y un equipo para la reconstitución.</t>
  </si>
  <si>
    <t>010.000.4218.00</t>
  </si>
  <si>
    <t>Complejo coagulante anti-inhibidor del factor viii. Solución Inyectable El frasco ámpula con liofilizado contiene: Complejo coagulante anti-inhibidor del factor VIII 500 U FEIBA Proteína plasmática humana 200-600 mg Envase con frasco ámpula con liofilizado y un frasco con 20 ml de diluyente.</t>
  </si>
  <si>
    <t>010.000.5650.00</t>
  </si>
  <si>
    <t>Mifamurtida. Suspensión Inyectable Cada frasco ámpula contiene: Mifamurtida 4 mg Envase con frasco ámpula con polvo</t>
  </si>
  <si>
    <t>010.000.6085.00</t>
  </si>
  <si>
    <t>Brentuximab Vedotin. Solución Inyectable Cada frasco ámpula con polvo liofilizado contiene: Brentuximab Vedotin 50 mg Envase con un frasco ámpula con polvo liofilizado.</t>
  </si>
  <si>
    <t>LOBO FARMACEUTICA, SA DE CV</t>
  </si>
  <si>
    <t>010.000.2308.00</t>
  </si>
  <si>
    <t>Furosemida. Solución Inyectable. Cada ampolleta contiene: Furosemida 20 mg Envase con 5 ampolletas de 2 ml.</t>
  </si>
  <si>
    <t>R-22901</t>
  </si>
  <si>
    <t>RM-AF-0471/22</t>
  </si>
  <si>
    <t>AA-012NBG003-E294-2022</t>
  </si>
  <si>
    <t>010.000.5473.00</t>
  </si>
  <si>
    <t>Bevacizumab. Solución Inyectable Cada frasco ámpula contiene: Bevacizumab 400 mg Envase con frasco ámpula con 16 ml.</t>
  </si>
  <si>
    <t>010.000.5472.00</t>
  </si>
  <si>
    <t>Bevacizumab. Solución Inyectable Cada frasco ámpula contiene: Bevacizumab 100 mg Envase con frasco ámpula con 4 ml.</t>
  </si>
  <si>
    <t>RM-AF-0510/22</t>
  </si>
  <si>
    <t>AA-012NBG003-E295-2022</t>
  </si>
  <si>
    <t>ERIOMEX, SA DE CV</t>
  </si>
  <si>
    <t>010.000.5431.00</t>
  </si>
  <si>
    <t>Leuprorelina. Suspensión Inyectable Cada frasco ámpula con microesferas liofilizadas contiene: Acetato de leuprorelina 3.75 mg Envase con un frasco ámpula y diluyente con 2 ml y equipo para su administración.</t>
  </si>
  <si>
    <t>RM-AF-0147/22</t>
  </si>
  <si>
    <t>PROTEIN, SA DE CV</t>
  </si>
  <si>
    <t>010.000.5308.01</t>
  </si>
  <si>
    <t>Basiliximab. Solución Inyectable Cada frasco ámpula con liofilizado contiene: Basilixima 20 mg Envase con 2 frascos ámpula y 2 ampolletas con 5 ml de diluyente.</t>
  </si>
  <si>
    <t>010.000.1768.01</t>
  </si>
  <si>
    <t>Vincristina. Solución Inyectable. Cada frasco ámpula con liofilizado contiene: Sulfato de Vincristina 1 mg. Vial y/o frasco ámpula con 1 mg de liofilizado, sin diluyente.</t>
  </si>
  <si>
    <t>RM-AF-0203/22</t>
  </si>
  <si>
    <t>010.000.4255.00</t>
  </si>
  <si>
    <t>Ciprofloxacino. Cápsula o Tableta Cada Cápsula o Tableta contiene: Clorhidrato de ciprofloxacino monohidratado equivalente a 250 mg de ciprofloxacino. Envase con 8 Cápsulas o Tabletas.</t>
  </si>
  <si>
    <t>RM-AF-0259/22</t>
  </si>
  <si>
    <t>010.000.4190.00</t>
  </si>
  <si>
    <t>Pancreatina. Cápsula (con microesferas ácido resistentes) Cada Cápsula contiene Pancreatina 150 mg Con: Lipasa. No menos de 10000 unidades USP Envase con 50 Cápsulas</t>
  </si>
  <si>
    <t>RM-AF-0079/22</t>
  </si>
  <si>
    <t>010.000.1701.00</t>
  </si>
  <si>
    <t>Fumarato ferroso. Tableta. Cada tableta contiene: Fumarato ferroso 200 mg equivalente a 65.74 mg de hierro elemental. Envase con 50 Tabletas.</t>
  </si>
  <si>
    <t>010.000.6170.00</t>
  </si>
  <si>
    <t>Endocrinología y Metabolismo Levotiroxina Sódica. Tableta. Cada tableta contiene: Levotiroxina sódica 50 µg Envase con 50 tabletas.</t>
  </si>
  <si>
    <t>RM-AF-0335/22</t>
  </si>
  <si>
    <t>PROFESSIONAL PHARMACY OCCIDENTE, SA DE CV</t>
  </si>
  <si>
    <t>RM-AF-0406/22</t>
  </si>
  <si>
    <t>CE-012NBG003-E186-2022</t>
  </si>
  <si>
    <t>RECORDATI RARE DISEASES,SA DE CV</t>
  </si>
  <si>
    <t>010.000.6125.00</t>
  </si>
  <si>
    <t>Cisteamina. Cápsula Cada cápsula contiene: Bitartrato de cisteamina equivalente a 150 mg de cisteamina Envase con 100 cápsulas</t>
  </si>
  <si>
    <t>RM-AF-0104/22</t>
  </si>
  <si>
    <t>MUNDIPHARMA, DE MEXICO, S DE RL DE DV</t>
  </si>
  <si>
    <t>TRAMADOL TABLETA DE LIBERACIÓN PROLONGADA CADA TABLETA DE LIBERACIÓN</t>
  </si>
  <si>
    <t>010.000.2179.00</t>
  </si>
  <si>
    <t>Fluorometalona. Solución Oftálmica Cada 100 ml contienen: Fluorometalona 100 mg Envase con gotero integral con 5 ml.</t>
  </si>
  <si>
    <t>RM-AF-0016/22</t>
  </si>
  <si>
    <t>010.000.2126.00</t>
  </si>
  <si>
    <t>Aciclovir. Comprimido o Tableta Cada Comprimido o Tableta contiene: Aciclovir 400 mg Envase con 35 Comprimidos o Tabletas.</t>
  </si>
  <si>
    <t>010.000.4356.01</t>
  </si>
  <si>
    <t>Pregabalina. Cápsula Cada Cápsula contiene: Pregabalina 75 mg Envase con 28 Cápsulas</t>
  </si>
  <si>
    <t>MICRO PHARMACEUTICALS MEXICO, S DE RL DE CV</t>
  </si>
  <si>
    <t>010.000.4412.00</t>
  </si>
  <si>
    <t>Dorzolamida y timolol. Solución Oftálmica Cada ml contiene: Clorhidrato de dorzolamida equivalente a 20 mg de dorzolamida Maleato de timolol equivalente a 5 mg de timolol Envase con gotero integral con 5 ml</t>
  </si>
  <si>
    <t>RM-AF-0051/22</t>
  </si>
  <si>
    <t>010.000.5832.00</t>
  </si>
  <si>
    <t>Nitisinona. Cápsula Cada Cápsula contiene: Nitisinona 10 mg Envase con 60 Cápsulas.</t>
  </si>
  <si>
    <t>RM-AF-0492/22</t>
  </si>
  <si>
    <t>AA-012NBG003-E287-2022</t>
  </si>
  <si>
    <t>FERRING, SA DE CV</t>
  </si>
  <si>
    <t>010.000.5691.00</t>
  </si>
  <si>
    <t>Desmopresina. Tableta.  Cada tableta contiene: Acetato de desmopresina equivalente a 120 µg de desmopresina. Envase con 30 tabletas.</t>
  </si>
  <si>
    <t>RM-AF-0085/22</t>
  </si>
  <si>
    <t>RM-AF-0134/22</t>
  </si>
  <si>
    <t>BRULUAGAS, SA DE CV</t>
  </si>
  <si>
    <t xml:space="preserve">IMPORTADORA Y MANUFACTURERA BRULUART, SA </t>
  </si>
  <si>
    <t>010.000.0473.00</t>
  </si>
  <si>
    <t>Prednisona. Tableta Cada Tableta contiene: Prednisona 50 mg Envase con 20 Tabletas.</t>
  </si>
  <si>
    <t>RM-AF-0216/22</t>
  </si>
  <si>
    <t>EISAI LABORATORIOS,S DE RL DE CV</t>
  </si>
  <si>
    <t>010.000.6171.00</t>
  </si>
  <si>
    <t>Lenvatinib. Cápsula. Cada cápsula contiene: Mesilato de lenvatinib equivalente a 4 mg de lenvatinib Envase con 30 cápsulas.</t>
  </si>
  <si>
    <t>RM-AF-0132/22</t>
  </si>
  <si>
    <t>010.000.6172.00</t>
  </si>
  <si>
    <t>Lenvatinib. Cápsula. Cada cápsula contiene: Mesilato de lenvatinib equivalente a 10 mg de lenvatinib Envase con 30 cápsulas.</t>
  </si>
  <si>
    <t>PHARMA TYCSA, SA DE CV</t>
  </si>
  <si>
    <t>010.000.6265.00</t>
  </si>
  <si>
    <t>PRAZOSINA. CÁPSULA O COMPRIMIDO Cada cápsula o comprimido contiene: Clorhidrato de prazosina equivalente a 2 mg de prazosina. Envase con 30 cápsulas o comprimidos.</t>
  </si>
  <si>
    <t>RM-AF-0404/22</t>
  </si>
  <si>
    <t>ENTRADAS DE MEDICAMENTOS DEL 01 AL 31 DE MAYO 2022</t>
  </si>
  <si>
    <t>SOLICITUD 330015422000226</t>
  </si>
  <si>
    <t>FECHA DE ENTRADA</t>
  </si>
  <si>
    <t>MARCA DEL FABRICANTE</t>
  </si>
  <si>
    <t>TIPO DE COMPRA</t>
  </si>
  <si>
    <t>NUMERO DE TIPO DE COMPRA</t>
  </si>
  <si>
    <t>PIEZAS</t>
  </si>
  <si>
    <t>LICITACIÓN</t>
  </si>
  <si>
    <t>ELI LILLY COMPAÑÍA DE MEXICO, SA DE CV</t>
  </si>
  <si>
    <t>LEVETIRACETAM  SOLUCION INYECTABLE CADA FRASCO CONTIENE:</t>
  </si>
  <si>
    <t>AA-012NBG003-E284-2022</t>
  </si>
  <si>
    <t>RM-AF-0506/22</t>
  </si>
  <si>
    <t>RM-AF-0218/22</t>
  </si>
  <si>
    <t>010.000.5284.00</t>
  </si>
  <si>
    <t>Cefepima. Solución Inyectable. El frasco ámpula contiene: Clorhidrato monohidratado de cefepima equivalente a 500 mg de cefepima. Envase con un frasco ámpula y ampolleta con 5 ml de diluyente.</t>
  </si>
  <si>
    <t>RM-AF-0089/22</t>
  </si>
  <si>
    <t>010.000.6061.00</t>
  </si>
  <si>
    <t>Turoctocog alfa (Factor VIII de coagulacion humano de origen ADN recombinante). Solucion inyectable cada frasco ámpula con polvo liofilizado contiene: Turoctocog alfa 250 UI Envase con un frasco ámpula con polvo liofilizado una jeringa prellenada con 4 ml de diluyente y equipo para administración.</t>
  </si>
  <si>
    <t>010.000.6062.00</t>
  </si>
  <si>
    <t>Turoctocog alfa (Factor VIII de coagulacion humano de origen ADN recombinante). Solucion inyectable. Cada frasco ámpula con polvo liofilizado contiene: Turoctocog alfa 500 UI envase con un frasco ámpula con polvo liofilizado una jeringa prellenada con 4 ml de diluyente y equipo para administración.</t>
  </si>
  <si>
    <t>010.000.5428.00</t>
  </si>
  <si>
    <t>Ondansetrón. Solución Inyectable Cada ampolleta o frasco ampula contiene: Clorhidrato dihidratado de ondansetrón equivalente a 8 mg de ondansetrón Envase con 3 ampolletas o frascos ámpula con 4 ml.</t>
  </si>
  <si>
    <t>NEOLPHARMA, SA DE  CV</t>
  </si>
  <si>
    <t>010.000.6076.00</t>
  </si>
  <si>
    <t>Ibuprofeno. solucion inyectable cada ampolleta contiene: Ibuprofeno 10 mg envase con 4 ampolletas de 2 ml (10 mg/2 ml).</t>
  </si>
  <si>
    <t>RM-AF-0092/22</t>
  </si>
  <si>
    <t>RECORDATI RARE DISEASES, SA DE CV</t>
  </si>
  <si>
    <t>010.000.4429.00</t>
  </si>
  <si>
    <t>Dactinomicina. Solución Inyectable Cada frasco ámpula con liofilizado contiene: Dactinomicina 0.5 mg Envase con un frasco ámpula.</t>
  </si>
  <si>
    <t>RM-AF-0046/22</t>
  </si>
  <si>
    <t>ALVARTIS PHARMA, SA DE  CV</t>
  </si>
  <si>
    <t>LANDSTEINER SCIENTIFIC, SA DE CV</t>
  </si>
  <si>
    <t>010.000.6029.00</t>
  </si>
  <si>
    <t>Triptorelina. Suspensión inyectable. Cada frasco ámpula con liofilizado contiene: Pamoato de triptorelina equivalente a 3.75 mg de triptorelina. Envase con un frasco ámpula con liofilizado y ampolleta con 2 ml de diluyente y equipo para administración.</t>
  </si>
  <si>
    <t>AA-012NBG003-E222-2022</t>
  </si>
  <si>
    <t>RM-AF-0422/22</t>
  </si>
  <si>
    <t>DISTRIBUIDORA MEDIHC, SA DE CV</t>
  </si>
  <si>
    <t>010.000.1708.00</t>
  </si>
  <si>
    <t>Hidroxocobalamina. Solución Inyectable. Cada ampolleta o frasco ámpula con solución o liofilizado contiene: Hidroxocobalamina 100 µg. Envase con 3 ampolletas de 2 ml o frasco ámpula y diluyente.</t>
  </si>
  <si>
    <t>RM-AF-0061/22</t>
  </si>
  <si>
    <t>RM-AF-0135/22</t>
  </si>
  <si>
    <t>AA-012NBG003-E325-2022</t>
  </si>
  <si>
    <t>RM-AF-0546/22</t>
  </si>
  <si>
    <t>010.000.4254.00</t>
  </si>
  <si>
    <t>Ceftazidima. Solución Inyectable. Cada frasco ámpula con polvo contiene: Ceftazidima pentahidratada equivalente a 1 g de ceftazidima. Envase con un frasco ámpula y 3 ml de diluyente.</t>
  </si>
  <si>
    <t>RM-AF-0399/22</t>
  </si>
  <si>
    <t>010.000.5238.00</t>
  </si>
  <si>
    <t>Factor ix. Solución Inyectable Cada frasco ámpula con liofilizado contiene: Factor IX 400 a 600 UI Envase con un frasco ámpula y diluyente.</t>
  </si>
  <si>
    <t>RM-AF-0138/22</t>
  </si>
  <si>
    <t>KEDRION MEXICANA,  SA DE CV</t>
  </si>
  <si>
    <t>010.000.0269.00</t>
  </si>
  <si>
    <t>Ropivacaina. Solución Inyectable Cada ampolleta contiene: Clorhidrato de ropivacaína monohidratada equivalente a 40 mg de clorhidrato de ropivacaina. Envase con 5 ampolletas con 20 ml.</t>
  </si>
  <si>
    <t>010.000.5721.01</t>
  </si>
  <si>
    <t>Paracetamol solución inyectable cada frasco contiene: paracetamol 1 g. Envase con cuatro frascos con 100 ml.</t>
  </si>
  <si>
    <t>RM-AF-0214/22</t>
  </si>
  <si>
    <t>CARITAS PHARMA, SA DE CV</t>
  </si>
  <si>
    <t>AA-012NBG003-E354-2022</t>
  </si>
  <si>
    <t>RM-AF-0564/22</t>
  </si>
  <si>
    <t>010.000.6102.00</t>
  </si>
  <si>
    <t>Complejo de protrombina humana solución inyectable.  Cada frasco ámpula con liofilizado contiene: Factor II de coagulación humana 400-960 UI Factor VII de coagulación humana 200-500 UI Factor IX de coagulación humana 400-620 UI Factor X de coagulación humana 440-1200 UI Proteína C 300-900 UI Proteína S 240-760 UI Proteínas totales 120-280 mg Envase con un frasco ámpula con liofilizado frasco ámpula con 20 ml de diluyente y un dispositivo de transferencia.</t>
  </si>
  <si>
    <t>AA-012NBG003-E331-2022</t>
  </si>
  <si>
    <t>RM-AF-0562/22</t>
  </si>
  <si>
    <t>SOLUTESA SOLUCINES TECNICAS PARA LA SALUD, SA DE CV</t>
  </si>
  <si>
    <t>010.000.0406.00</t>
  </si>
  <si>
    <t>Difenhidramina. Solución inyectable. Cada frasco ámpula contiene: Clorhidrato de difenhidramina 100 mg. Envase con frasco ámpula de 10 ml.</t>
  </si>
  <si>
    <t>AA-012NBG003-E409-2022</t>
  </si>
  <si>
    <t>RM-AF-0572/22</t>
  </si>
  <si>
    <t>010.000.4511.01</t>
  </si>
  <si>
    <t>Etanercept. Solución Inyectable Cada envase contiene: Etanercept 50 mg Envase con 2 Jeringas. prellenadas con 1 ml.</t>
  </si>
  <si>
    <t>AA-012NBG003-E419-2022</t>
  </si>
  <si>
    <t>RM-AF-0580/22</t>
  </si>
  <si>
    <t>JHADYD, SA DE CV</t>
  </si>
  <si>
    <t>BETAMETASONA. SOLUCIÓN INYECTABLE CADA AMPOLLETA O FRASCO ÁMPULA</t>
  </si>
  <si>
    <t>010.000.4162.00</t>
  </si>
  <si>
    <t>Insulina lispro. Solución Inyectable. Cada ml contiene: Insulina lispro (origen ADN recombinante) 100 UI Envase con un frasco ámpula con 10 ml.</t>
  </si>
  <si>
    <t>AA-012NBG003-E353-2022</t>
  </si>
  <si>
    <t>RM-AF-0571/22</t>
  </si>
  <si>
    <t>AA-012NBG003-E410-2022</t>
  </si>
  <si>
    <t>RM-AF-0607/22</t>
  </si>
  <si>
    <t>AA-012NBG003-E420-2022</t>
  </si>
  <si>
    <t>RM-AF-0605/22</t>
  </si>
  <si>
    <t>COMPLEJO DE PROTOMBINA HIMANA FACTOR IX,II,VII,X  PROTEINA C, S, P.TOTALES</t>
  </si>
  <si>
    <t>AA-012NBG003-E332-2022</t>
  </si>
  <si>
    <t>RM-AF-0561/22</t>
  </si>
  <si>
    <t>AA-012NBG003-E418-2022</t>
  </si>
  <si>
    <t>RM-AF-0634/22</t>
  </si>
  <si>
    <t>040.000.3262.00</t>
  </si>
  <si>
    <t>Risperidona. Solución Oral Cada mililitro contiene: Risperidona 1 mg Envase con 60 ml y gotero dosificador.</t>
  </si>
  <si>
    <t>010.000.4141.00</t>
  </si>
  <si>
    <t>Mometasona. Suspensión Para Inhalación  Cada 100 ml contiene: Furoato de mometasona monohidratada equivalente a 0.050 g de furoato de mometasona anhidra. Envase nebulizador con 18 ml y válvula dosificadora (140 nebulizaciones de 50 µgcada una).</t>
  </si>
  <si>
    <t>RM-AF-0230/22</t>
  </si>
  <si>
    <t>010.000.5301.00</t>
  </si>
  <si>
    <t>Ácido micofenólico. Gragea con Capa Entérica o Tableta de Liberación Prolongada. Cada gragea con capa entérica o tableta de liberación prolongada contiene: Micofenolato sódico equivalente a 180 mg de ácido micofenólico. Envase con 120 Grageas con capa entérica o tabletas de liberación prolongada.</t>
  </si>
  <si>
    <t>R-580240047</t>
  </si>
  <si>
    <t>010.000.5303.00</t>
  </si>
  <si>
    <t>Ácido micofenólico. Gragea con Capa Entérica o Tableta de Liberación Prolongada. Cada gragea con capa entérica o tableta de liberación prolongada contiene: Micofenolato sódico equivalente a 360 mg de ácido micofenólico. Envase con 120 Grageas con capa entérica o tabletas de liberación prolongada.</t>
  </si>
  <si>
    <t>010.000.5637.00</t>
  </si>
  <si>
    <t>Eltrombopag. Tableta Cada Tableta contiene: Eltrombopag olamina equivalente a 50 mg de eltrombopag Envase con 28 Tabletas.</t>
  </si>
  <si>
    <t>010.000.6094.00</t>
  </si>
  <si>
    <t>Ruxolitinib Tableta Cada tableta contiene: Fosfato de ruxolitinib equivalente a 15 mg de ruxolitinib Envase con 60 tabletas.</t>
  </si>
  <si>
    <t>MOKSHA FARMACEUTUCA, S DE RL DE CV</t>
  </si>
  <si>
    <t>010.000.4095.00</t>
  </si>
  <si>
    <t>Irbesartán. Tableta Cada Tableta contiene: Irbesartán 150 mg Envase con 28 Tabletas.</t>
  </si>
  <si>
    <t>RM-AF-0108/22</t>
  </si>
  <si>
    <t>NATURAL MEDIC QUIM,  SA DE CV</t>
  </si>
  <si>
    <t>PRODUCTOS MAVER, MSA DE CV</t>
  </si>
  <si>
    <t>RM-AF-0129/22</t>
  </si>
  <si>
    <t>SERRAL, ,SA DE CV</t>
  </si>
  <si>
    <t>BIOERESEARCH DE MEXICO, SA DE CV</t>
  </si>
  <si>
    <t>AA-012NBG003-E288-2022</t>
  </si>
  <si>
    <t>R-580243866</t>
  </si>
  <si>
    <t>RM-AF-0504/22</t>
  </si>
  <si>
    <t>010.000.1711.00</t>
  </si>
  <si>
    <t>Ácido fólico. Tableta. Cada tableta contiene: Acido fólico 0.4 mg Envase con 90 Tabletas.</t>
  </si>
  <si>
    <t>RM-AF-0030/22</t>
  </si>
  <si>
    <t>LABORATORIOS SILANES, SA DE CV</t>
  </si>
  <si>
    <t>010.000.6275.00</t>
  </si>
  <si>
    <t>METFORMINA. TABLETA Cada tableta contiene: Clorhidrato de Metformina de liberación prolongada 500 mg Envase con 30 tabletas.</t>
  </si>
  <si>
    <t>010.000.1224.00</t>
  </si>
  <si>
    <t>Aluminio y magnesio. Suspensión Oral Cada 100 ml contienen: Hidróxido de aluminio 3.7 g Hidróxido de magnesio 4.0 g o trisilicato de magnesio: 8.9 g Envase con 240 ml y dosificador.</t>
  </si>
  <si>
    <t>RM-AF-0261/22</t>
  </si>
  <si>
    <t xml:space="preserve">FARMACEUTICA ALTHOS, SA DE </t>
  </si>
  <si>
    <t>NUCITEC, SA DE  CV</t>
  </si>
  <si>
    <t>010.000.4409.00</t>
  </si>
  <si>
    <t>Tropicamida. Solución Oftálmica Cada 100 ml contienen: Tropicamida 1 g Envase con gotero integral con 5 ml</t>
  </si>
  <si>
    <t>AA-012NBG003-E153-2022</t>
  </si>
  <si>
    <t>RM-AF-0367/22</t>
  </si>
  <si>
    <t>PSICOFARMA, SA DE CV</t>
  </si>
  <si>
    <t>010.000.5233.00</t>
  </si>
  <si>
    <t>Ácido folínico. Tableta Cada Tableta contiene: Folinato cálcico equivalente a 15 mg de ácido folínico Envase con 12 Tabletas.</t>
  </si>
  <si>
    <t>RM-AF-0047/22</t>
  </si>
  <si>
    <t>TECNOFARMA, SA DE CV</t>
  </si>
  <si>
    <t>RM-AF-0341/22</t>
  </si>
  <si>
    <t xml:space="preserve">IMPORTADOR Y MANUFACTURERA BRULUART, SA </t>
  </si>
  <si>
    <t xml:space="preserve">BRULUAG, SA </t>
  </si>
  <si>
    <t>010.000.1903.00</t>
  </si>
  <si>
    <t>Trimetoprima-sulfametoxazol. Comprimido o Tableta Cada Comprimido o Tableta contiene: Trimetoprima 80 mg Sulfametoxazol 400 mg Envase con 20 Comprimidos o Tabletas.</t>
  </si>
  <si>
    <t>010.000.5436.00</t>
  </si>
  <si>
    <t>Tretinoína. Cápsula Cada Cápsula contiene: Tretinoina 10 mg Envase con 100 Cápsulas.</t>
  </si>
  <si>
    <t>AA-012NBG003-E340-2022</t>
  </si>
  <si>
    <t>RM-AF-0514/22</t>
  </si>
  <si>
    <t>COMERCIALIZADORA PENTAMED, SA DE CV</t>
  </si>
  <si>
    <t>RM-AF-0338/22</t>
  </si>
  <si>
    <t>040.000.2096.00</t>
  </si>
  <si>
    <t>Tramadol-paracetamol.  Tableta Cada Tableta contiene: Clorhidrato de Tramadol 37.5 mg Paracetamol 325.0 mg Envase con 20 Tabletas.</t>
  </si>
  <si>
    <t>010.000.5944.00</t>
  </si>
  <si>
    <t>Ibuprofeno. Suspensión Oral Cada mililitro contiene: Ibuprofeno 40 mg Envase con 15 ml con gotero calibrado integrado o adjunto al envase que le sirve de tapa.</t>
  </si>
  <si>
    <t>RM-AF-0110/22</t>
  </si>
  <si>
    <t>LABORATORIOS QUIMPHARMA, SA DE CV</t>
  </si>
  <si>
    <t>010.000.2129.00</t>
  </si>
  <si>
    <t>Amoxicilina acido clavulánico. Suspensión Oral Cada frasco con polvo contiene: Amoxicilina trihidratada equivalente a 1.5 g de amoxicilina. Clavulanato de potasio equivalente a 375 mg de ácido clavulánico. Envase con 60 ml cada 5 ml con 125 mg de amoxicilina y 31.25 mg ácido clavulánico.</t>
  </si>
  <si>
    <t>RM-AF-0389/22</t>
  </si>
  <si>
    <t>010.000.4396.01</t>
  </si>
  <si>
    <t>Emtricitabina-tenofovir. Tableta. Cada Tableta contiene: Tenofovir disoproxil succinato equivalente a 245 mg de tenofovir disoproxil Emtricitabina 200 mg Envase con 30 Tabletas.</t>
  </si>
  <si>
    <t>AA-012NBG003-E321-2022</t>
  </si>
  <si>
    <t>RM-AF-0535/22</t>
  </si>
  <si>
    <t>OMEGA 3 CAPSULA CADA CAPSULA CONTIENE AGUA PURIFICADA GLICERINA</t>
  </si>
  <si>
    <t>VITAMINA A CÁPSULA CADA CAPSULA CONTIENE VITAMINA A 50 000 UI</t>
  </si>
  <si>
    <t>MESILATO DE DOXASOZINA TABLETA CADA TABLETA CONTIENE DOXAZOSINA</t>
  </si>
  <si>
    <t>CEFIXIMA CAPSULAS, CADA CAPSULA CONTIENE CEFIXIMA TRIHIDRATADA</t>
  </si>
  <si>
    <t>ESOMEPRAZOL SOBRE  GRANULADO. CADA SOBRE CONTIENE MAGNESICO</t>
  </si>
  <si>
    <t>MAGNESIO TABLETA CADA TABLETA CONTIENE 250 MG DE MAGNESIO</t>
  </si>
  <si>
    <t>ALUMINIO Y MAGNESIO SUSPENSION ORAL CONTIENE HIDROXIDO DE ALUMINIO 185</t>
  </si>
  <si>
    <t>DOMPERIDONA  SUSPENSION, CADA ML DE SUSPENSION CONTIENE:DOMPERIDONA 1</t>
  </si>
  <si>
    <t>010.000.1263.00</t>
  </si>
  <si>
    <t>Bismuto. Suspensión Oral Cada 100 ml contienen: Subsalicilato de bismuto 1.750 g Envase con 240 ml.</t>
  </si>
  <si>
    <t>040.000.2608.00</t>
  </si>
  <si>
    <t>Carbamazepina. Tableta. Cada Tableta contiene: Carbamazepina 200 mg Envase con 20 Tabletas.</t>
  </si>
  <si>
    <t>TOBRAMICINA Y DEXAMETAZONA UNGÜENTO , CADA G DE UNGÜENTO CONTIENE:</t>
  </si>
  <si>
    <t>HIDROCORTISONA. CREMA CADA G CONTIENE: 17 BUTIRATO DE HIDROCORTISONA 1</t>
  </si>
  <si>
    <t>010.000.5356.00</t>
  </si>
  <si>
    <t>Lamotrigina. Tableta Cada Tableta contiene: Lamotrigina 100 mg Envase con 28 Tabletas.</t>
  </si>
  <si>
    <t>DESMOPRESINA. SOLUCIÓN NASAL. CADA ML CONTIENE: ACETATO DE</t>
  </si>
  <si>
    <t>METOPROLOL. TABLETA CADA TABLETA CONTIENE: TARTRATO DE METOPROLOL 100</t>
  </si>
  <si>
    <t>010.000.5671.00</t>
  </si>
  <si>
    <t>Rifaximina. Tableta Cada Tableta contiene: Rifaximina 200 mg Envase con 28 Tabletas.</t>
  </si>
  <si>
    <t>010.000.4356.00</t>
  </si>
  <si>
    <t>Pregabalina. Cápsula Cada Cápsula contiene: Pregabalina 75 mg Envase con 14 Cápsulas</t>
  </si>
  <si>
    <t>010.000.0101.00</t>
  </si>
  <si>
    <t>Ácido acetilsalicilico. Tableta. Cada tableta contiene: Acido acetilsalicílico 500 mg. Envase con 20 tabletas.</t>
  </si>
  <si>
    <t>010.000.4483.00</t>
  </si>
  <si>
    <t>Fluoxetina. Cápsula o Tableta Cada Cápsula o Tableta contiene: Clorhidrato de fluoxetina equivalente a 20 mg de fluoxetina. Envase con 14 Cápsulas o Tabletas.</t>
  </si>
  <si>
    <t>IBUPROFENO. TABLETA O CÁPSULA: CADA TABLETA O CÁPSULA CONTIENE:</t>
  </si>
  <si>
    <t>ERITROMICINA. SUSPENSIÓN ORAL CADA 5 ML CONTIENEN: ESTEARATO O</t>
  </si>
  <si>
    <t>010.000.5731.01</t>
  </si>
  <si>
    <t>Apixabán. Tableta Cada Tableta contiene: Apixabán 2.5 mg Envase con 60 Tabletas.</t>
  </si>
  <si>
    <t>DIOSMECTITA  3 GR</t>
  </si>
  <si>
    <t>CASEINATO DE CALCIO. POLVO ENVASE CON 275 G</t>
  </si>
  <si>
    <t>RM-AF-0268/22</t>
  </si>
  <si>
    <t>ENTRADAS DE MEDICAMENTOS DEL 01 AL 30 DE JUNIO 2022</t>
  </si>
  <si>
    <t>SOLICITUD 330015422000261</t>
  </si>
  <si>
    <t>010.000.5256.00</t>
  </si>
  <si>
    <t>Cefalotina. Solución Inyectable. Cada frasco ámpula con polvo contiene: Cefalotina sódica equivalente a 1 g de cefalotina. Envase con un frasco ámpula y 5 ml de diluyente.</t>
  </si>
  <si>
    <t>LICITACION</t>
  </si>
  <si>
    <t>RM-AF-0642/22</t>
  </si>
  <si>
    <t>BEYKA SHELDOIN, SA DE CV</t>
  </si>
  <si>
    <t>RM-AF-0231/22</t>
  </si>
  <si>
    <t>R-580248117</t>
  </si>
  <si>
    <t>010.000.5333.00</t>
  </si>
  <si>
    <t>Eritropoyetina. Solución Inyectable Cada frasco ámpula con liofilizado o Solución contiene: Eritropoyetina humana recombinante o Eritropoyetina alfa o Eritropoyetina beta 4000 UI Envase con 6 frascos ámpula con o sin diluyente</t>
  </si>
  <si>
    <t>AA-012NBG003-E425-2022</t>
  </si>
  <si>
    <t>RM-AF-0640/22</t>
  </si>
  <si>
    <t>KAM MEDICS, SA DE CV</t>
  </si>
  <si>
    <t>AUROVIDA FARMACEUTICA, SA DE CV</t>
  </si>
  <si>
    <t>ACIDO TRANEXAMICO 100 MG/1ML</t>
  </si>
  <si>
    <t>AA-012NBG003-E436-2022</t>
  </si>
  <si>
    <t>RM-AF-0656/22</t>
  </si>
  <si>
    <t>010.000.3433.00</t>
  </si>
  <si>
    <t>Metilprednisolona. Suspensión Inyectable Cada ml contiene: Acetato de Metilprednisolona 40 mg Un frasco ámpula con 2 ml.</t>
  </si>
  <si>
    <t>RM-AF-0390/22</t>
  </si>
  <si>
    <t>010.000.1775.00</t>
  </si>
  <si>
    <t>Citarabina. Solución Inyectable Cada frasco ámpula o frasco ámpula con liofilizado contiene: Citarabina 500 mg Envase con un frasco ámpula o con un frasco ámpula con liofilizado.</t>
  </si>
  <si>
    <t>AA-012NBG003-E438-2022</t>
  </si>
  <si>
    <t>RM-AF-0652/22</t>
  </si>
  <si>
    <t>PRODUCTOS ROCHE, SA DE CV</t>
  </si>
  <si>
    <t>ESPECIFICOS STENDHAL , SA DECV</t>
  </si>
  <si>
    <t>010.000.0233.00</t>
  </si>
  <si>
    <t>Sevoflurano. Liquido o solucion cada envase contiene: sevoflurano 250 ml. envase con 250 ml de líquido o solución.</t>
  </si>
  <si>
    <t>AA-012NBG003-E456-2022</t>
  </si>
  <si>
    <t>RM-AF-0682/22</t>
  </si>
  <si>
    <t>HEMOQUID, SA DE CV</t>
  </si>
  <si>
    <t>RM-AF-0102/22</t>
  </si>
  <si>
    <t>AMGEN MEXICO, SA DE CV</t>
  </si>
  <si>
    <t>010.000.6311.00</t>
  </si>
  <si>
    <t>MEPOLIZUMAB. Solución inyectable: Cada frasco ámpula con polvo liofilizado contiene: Mepolizumab 100 mg. Envase con frasco ámpula con 144 mg de polvo liofilizado para reconstituir con 1.2 mL de agua estéril, para permitir un volumen extraíble de 100 mg/ mL.</t>
  </si>
  <si>
    <t>GLAXOSMITHKLINE MEXICO, SA DE CV</t>
  </si>
  <si>
    <t>010.000.6083.00</t>
  </si>
  <si>
    <t>Citrato De Cafeína. Solución Inyectable Solución Oral Cada mililitro contiene: Citrato de cafeína 20 mg equivalente a 10 mg de cafeína. Envase con 10 frascos ámpula con3 ml (30 mg de cafeína/3 ml).</t>
  </si>
  <si>
    <t>R94</t>
  </si>
  <si>
    <t>RM-AF-0031/22</t>
  </si>
  <si>
    <t>LABORATORIOS VANQUISH, SA DE CV</t>
  </si>
  <si>
    <t>R-95</t>
  </si>
  <si>
    <t>RM-AF-0130/22</t>
  </si>
  <si>
    <t>010.000.6356.00</t>
  </si>
  <si>
    <t>BUDESONIDA/ FORMOTEROL. AEROSOL. Cada gramo contiene: Budesonida: 1.220 mg. Fumarato de formoterol dihidratado: 0.700 mg. Caja con dispositivo inhalador en sobre con 120 dosis con 80g/4.5g cada una.</t>
  </si>
  <si>
    <t>RM-AF-0097/22</t>
  </si>
  <si>
    <t>ASTRAZENECA, SA DE CV</t>
  </si>
  <si>
    <t>010.000.6357.00</t>
  </si>
  <si>
    <t>BUDESONIDA/ FORMOTEROL. AEROSOL. Cada gramo contiene: Budesonida: 2.430 mg. Fumarato de formoterol dihidratado: 0.700 mg. Caja con dispositivo inhalador en sobre con 120 dosis con 160g/4.5g cada una.</t>
  </si>
  <si>
    <t>BOEHRINGER INGLELHEIM MEXICO, SA DE CV</t>
  </si>
  <si>
    <t>010.000.4242.00</t>
  </si>
  <si>
    <t>Enoxaparina. Solución Inyectable Cada jeringa contiene: Enoxaparina sódica 20 mg Envase con 2 Jeringas. de 0.2 ml.</t>
  </si>
  <si>
    <t>RM-AF-0243/22</t>
  </si>
  <si>
    <t>LABORATORIOS DE BIOLOGICOS Y REACTIVOS DE MEXICO, SA DE CV</t>
  </si>
  <si>
    <t>RM-AF-0103/22</t>
  </si>
  <si>
    <t>CSL BEHRING SA DE CV</t>
  </si>
  <si>
    <t>RM-AF-0139/22</t>
  </si>
  <si>
    <t>KEDRION MEXICANA, SA DE CV</t>
  </si>
  <si>
    <t>AA-012NBG003-E459-2022</t>
  </si>
  <si>
    <t>RM-AF-0645/22</t>
  </si>
  <si>
    <t>CE-012NBG003-E447-2022</t>
  </si>
  <si>
    <t>RM-AF-0665/22</t>
  </si>
  <si>
    <t>DISTRIBUIDORA DISUR, SA DE CV</t>
  </si>
  <si>
    <t>010.000.1933.00</t>
  </si>
  <si>
    <t>Bencilpenicilina sódica cristalina. Solución Inyectable Cada frasco ámpula con polvo contiene: Bencilpenicilina sódica cristalina equivalente a 5 000 000 UI de bencilpenicilina. Envase con un frasco ámpula.</t>
  </si>
  <si>
    <t>010.000.0626.01</t>
  </si>
  <si>
    <t>Fitomenadiona. Solución o Emulsión Inyectable Cada ampolleta contiene: Fitomenadiona 10 mg Envase con 5 ampolletas de 1 ml.</t>
  </si>
  <si>
    <t>AA-012NBG003-E411-2022</t>
  </si>
  <si>
    <t>RM-AF-0633/22</t>
  </si>
  <si>
    <t>SANIFI-AVENTIS DE MEXICO, SA DE CV</t>
  </si>
  <si>
    <t>R-580248116</t>
  </si>
  <si>
    <t>010.000.0573.00</t>
  </si>
  <si>
    <t>Prazosina. Cápsula o Comprimido Cada Cápsula o Comprimido contiene: Clorhidrato de prazosina equivalente a 1 mg de prazosina. Envase con 30 Cápsulas o Comprimidos.</t>
  </si>
  <si>
    <t>RM-AF-0067/22</t>
  </si>
  <si>
    <t>RM-AF-0229/22</t>
  </si>
  <si>
    <t>010.000.0811.00</t>
  </si>
  <si>
    <t>Fluocinolona. Crema Cada g contiene: Acetónido de fluocinolona 0.1 mg Envase con 20 g.</t>
  </si>
  <si>
    <t>040.000.3258.00</t>
  </si>
  <si>
    <t>Risperidona. Tableta Cada Tableta contiene: Risperidona 2 mg Envase con 40 Tabletas.</t>
  </si>
  <si>
    <t>RM-AF-0095/22</t>
  </si>
  <si>
    <t>010.000.4188.01</t>
  </si>
  <si>
    <t>Pancreatina. Cápsula o gragea con capa entérica. Cada cápsula o gragea contiene pancreatina 300 mg Lipasa. Proteasa. Amilasa. Envase con 50 cápsulas o grageas con capa entérica.</t>
  </si>
  <si>
    <t>RM-AF-0076/22</t>
  </si>
  <si>
    <t>AA-012NBG003-E450-2022</t>
  </si>
  <si>
    <t>RM-AF-0661/22</t>
  </si>
  <si>
    <t>010.000.2524.01</t>
  </si>
  <si>
    <t>Nitazoxanida. Suspensión Oral Cada 5 ml contienen Nitazoxanida 100 mg Envase con 60 ml</t>
  </si>
  <si>
    <t>RM-AF-0062/22</t>
  </si>
  <si>
    <t>LABORATORIOS QUIMPHARMA, SA DECV</t>
  </si>
  <si>
    <t>GLENMARK PHARMACEUTICALS MEXICO, SA DE CV</t>
  </si>
  <si>
    <t>010.000.2503.02</t>
  </si>
  <si>
    <t>Alopurinol. Tableta. Cada tableta contiene: alopurinol 100 mg. Envase con 60 tabletas.</t>
  </si>
  <si>
    <t>LABORATORIOS RAAM DE SAHUAYO, SA DE CV</t>
  </si>
  <si>
    <t>010.000.4024.05</t>
  </si>
  <si>
    <t>Ezetimiba. Tableta Cada Tableta contiene: Ezetimiba 10 mg Envase con 30 Tabletas.</t>
  </si>
  <si>
    <t>010.000.4294.00</t>
  </si>
  <si>
    <t>Ciclosporina. Emulsión Oral Cada ml contiene: Ciclosporina modificada o ciclosporina en microemulsión 100 mg. Envase con 50 ml y pipeta dosificadora.</t>
  </si>
  <si>
    <t>ORGANON COMERCIALIZADORA, S DE RL DE CV</t>
  </si>
  <si>
    <t>010.000.5980.00</t>
  </si>
  <si>
    <t>Fluticasona vilanterol. PoLVo Para Inhalación Cada dosis contiene: Furoato de fluticasona 100 µg Vilanterol trifenatato equivalente a 25 µg de vilanterol Envase con dispositivo inhalador con 30 dosis.</t>
  </si>
  <si>
    <t>RM-AF-0377/22</t>
  </si>
  <si>
    <t>010.000.3507.00</t>
  </si>
  <si>
    <t>Levonorgestrel y etinilestradiol. Gragea Cada Gragea contiene: Levonorgestrel 0.15 mg Etinilestradiol 0.03 mg Envase con 28 Grageas. (21 con hormonales y 7 sin hormonales)</t>
  </si>
  <si>
    <t>RM-AF-0124/22</t>
  </si>
  <si>
    <t>LABORATORIOS DIBA, SA</t>
  </si>
  <si>
    <t>010.000.1506.00</t>
  </si>
  <si>
    <t>Estrógenos conjugados. Crema Vaginal Cada 100 g contiene: Estrógenos conjugados de origen equino 62.5 mg Envase con 43 g y aplicador.</t>
  </si>
  <si>
    <t>RM-AF-0123/22</t>
  </si>
  <si>
    <t>RM-AF-0228/22</t>
  </si>
  <si>
    <t>RM-AF-0396/22</t>
  </si>
  <si>
    <t>ENTRADAS DE MEDICAMENTOS DEL 01 AL 31 DE JULIO 2022</t>
  </si>
  <si>
    <t>SOLICITUD 330015422000301</t>
  </si>
  <si>
    <t>AA-012M7B998-E197-2021</t>
  </si>
  <si>
    <t>AA-012NBG003-E536-2022</t>
  </si>
  <si>
    <t>RM-AF-0743/22</t>
  </si>
  <si>
    <t>FARMACEUTICOS MAYPO, SA DE CV</t>
  </si>
  <si>
    <t>AA-012M7B998-E13-2022</t>
  </si>
  <si>
    <t>RM-AF-0269/22</t>
  </si>
  <si>
    <t>SANOFI-AVENTIS DE MEXICO, SA DE CV</t>
  </si>
  <si>
    <t>AA-012M7-B998-E11-2022</t>
  </si>
  <si>
    <t>010.000.4301.00</t>
  </si>
  <si>
    <t>Ertapenem. Solución Inyectable Cada frasco ámpula con liofilizado contiene: Ertapenem sódico equivalente a 1 g de ertapenem Envase con un frasco ámpula con liofilizado.</t>
  </si>
  <si>
    <t>AA-012MB998-E198-2021</t>
  </si>
  <si>
    <t>RM-AF-0087/22</t>
  </si>
  <si>
    <t>MERCK SHARP &amp;DOMHE COMERCIALIZADORA, SA DE RL DE CV</t>
  </si>
  <si>
    <t>AA-0127-B998-E13-2022</t>
  </si>
  <si>
    <t>010.000.5751.00</t>
  </si>
  <si>
    <t>Somatropina. Solución Inyectable Cada mililitro contiene: Somatropina 6.70 mg Envase con una pluma precargada con 1.5 ml (10 mg/1.5 ml)</t>
  </si>
  <si>
    <t>AA-012NBG003-E586-2022</t>
  </si>
  <si>
    <t>RM-AF-0757/22</t>
  </si>
  <si>
    <t>AA-012M7B998-E12-2022</t>
  </si>
  <si>
    <t>RM-AF-0236/22</t>
  </si>
  <si>
    <t>AA-012M7B998-E198-2021</t>
  </si>
  <si>
    <t>010.000.6070.00</t>
  </si>
  <si>
    <t>Fibrinogeno humano. solucion inyectable cada frasco ámpula con polvo liofilizado contiene: fibrinógeno humano 1.50 g envase con frasco ámpula con liofilizado y un frasco ámpula con 100 ml de diluyente</t>
  </si>
  <si>
    <t>AA-012NBG003-E519-2022</t>
  </si>
  <si>
    <t>RM-AF-0754/22</t>
  </si>
  <si>
    <t>LABORATORIO FARMACEUTICO LFB MEXICO, SAPI DE CV</t>
  </si>
  <si>
    <t>AA-012-NBG003-E521</t>
  </si>
  <si>
    <t>AA-012M7B998-E165-2022</t>
  </si>
  <si>
    <t>040.000.3253.00</t>
  </si>
  <si>
    <t>Haloperidol. Solución Inyectable Cada ampolleta contiene: Haloperidol 5 mg Envase con 6 ampolletas (5 mg/ml).</t>
  </si>
  <si>
    <t>010.000.0621.00</t>
  </si>
  <si>
    <t>Heparina. Solución Inyectable Cada frasco ámpula contiene: Heparina sódica equivalente a 10 000 UI de heparina. Envase con 50 frascos ámpula con 10 ml (1000 UI/ml)</t>
  </si>
  <si>
    <t>AA-012M7998-E165-2021</t>
  </si>
  <si>
    <t>LA-012NBG003-E13-2022</t>
  </si>
  <si>
    <t>SERVICIOS DE FARMACIA PERFARMA, SA DE CV</t>
  </si>
  <si>
    <t>RM-AF-0407/22</t>
  </si>
  <si>
    <t>010.000.5697.00</t>
  </si>
  <si>
    <t>Inmunoglobulina humana. Solución Inyectable Cada frasco ámpula contiene: Inmunoglobulina humana normal endovenosa 5.0 g Envase con un frasco ámpula con 50 ml.</t>
  </si>
  <si>
    <t>RM-AF-0762/22</t>
  </si>
  <si>
    <t>010.000.6291.00</t>
  </si>
  <si>
    <t>CISPLATINO. SOLUCIÓN INYECTABLE Cada frasco ámpula con liofilizado o solución contiene: Cisplatino 50 mg. Envase con un frasco ámpula.</t>
  </si>
  <si>
    <t>LA-012NBG003-E11-2022</t>
  </si>
  <si>
    <t>RM-AF-0211/22</t>
  </si>
  <si>
    <t>LA-012NBG003-E165-2022</t>
  </si>
  <si>
    <t>AA-012M7B998-E196-2021</t>
  </si>
  <si>
    <t>AA-012M7B998-E165-2021</t>
  </si>
  <si>
    <t>ADJ. DIRECTA</t>
  </si>
  <si>
    <t>ADJUDICACION DIRECTA</t>
  </si>
  <si>
    <t>RM-AF-0779/22</t>
  </si>
  <si>
    <t>RM-AF-0063/22</t>
  </si>
  <si>
    <t>ALMIDON SOL. INYECTABLE AL 6 % ENVASE CON 500 ML.</t>
  </si>
  <si>
    <t>LA-012NBG003-E40-2022</t>
  </si>
  <si>
    <t>RM-AF-0392/22</t>
  </si>
  <si>
    <t>FRESENIUS KABI MEXICO, SA DE CV</t>
  </si>
  <si>
    <t>010.000.1311.00</t>
  </si>
  <si>
    <t>Metronidazol. Solución Inyectable Cada 100 ml contienen: Metronidazol 500 mg Envase con 100 ml.</t>
  </si>
  <si>
    <t>LIPIDOS INTRAVENOSOS (DE CADENA MEDIANA Y LARGA AL 20 % SOYA</t>
  </si>
  <si>
    <t>VECURONIO. SOLUCIÓN INYECTABLE CADA FRASCO ÁMPULA CON LIOFILIZADO</t>
  </si>
  <si>
    <t>MESNA. SOLUCIÓN INYECTABLE CADA AMPOLLETA CONTIENE: MESNA 400 MG</t>
  </si>
  <si>
    <t>MILRINONA. SOLUCION INYECTABLE. CADA FRASCO AMPULA CONTIENE LACTATO</t>
  </si>
  <si>
    <t>ROPIVACAINA. SOLUCIÓN INYECTABLE CADA AMPOLLETA CONTIENE:</t>
  </si>
  <si>
    <t>AA-012M7B998-E198-2022</t>
  </si>
  <si>
    <t>LA-012NBG003-E349-2022</t>
  </si>
  <si>
    <t>010.000.6023.00</t>
  </si>
  <si>
    <t>Fosaprepitant. Solución Inyectable. Cada frasco ámpula con liofilizado contiene: Fosaprepitant de dimeglumina equivalente a 150 mg de fosaprepitant. Envase con un frasco ámpula.</t>
  </si>
  <si>
    <t>010.000.1050.01</t>
  </si>
  <si>
    <t>Insulina humana. Suspensión Inyectable Acción INTERMEDIA NPH Cada ml contiene: Insulina humana isófana (origen ADN recombinante) 100 UI ó Insulina zinc isófana humana (origen ADN recombinante) 100 UI Envase con un frasco ámpula con 10 ml.</t>
  </si>
  <si>
    <t>AA-012M7B998-E40-2022</t>
  </si>
  <si>
    <t>010.000.1051.01</t>
  </si>
  <si>
    <t>Insulina humana. Solución Inyectable Acción Rápida Regular Cada ml contiene: Insulina humana (origen ADN recombinante) 100 UI ó Insulina zinc isófana humana (origen ADN recombinante) 100 UI Envase con un frasco ámpula con 10 ml.</t>
  </si>
  <si>
    <t>010.000.4434.00</t>
  </si>
  <si>
    <t>Idarubicina. Solución Inyectable Cada frasco ámpula contiene: Clorhidrato de idarubicina 5 mg Envase con frasco ámpula con liofilizado o frasco ámpula con 5 ml (1 mg/ml).</t>
  </si>
  <si>
    <t>AA-012NBG003-E553-2022</t>
  </si>
  <si>
    <t>R5171</t>
  </si>
  <si>
    <t>RM-AF-0808/22</t>
  </si>
  <si>
    <t>MARCON PHARMA, SA DE CV</t>
  </si>
  <si>
    <t>R-34383</t>
  </si>
  <si>
    <t>010.000.3666.01</t>
  </si>
  <si>
    <t>Almidón. Solución Inyectable al 6 % Cada 100 ml contienen: Poli (o-2 hidroxietil)-almidón (130000 daltons) o hidroxietil almidón (130/0.4) 6 g Envase con 500 ml.</t>
  </si>
  <si>
    <t>AA-012M7B998-E554-2022</t>
  </si>
  <si>
    <t>RM-AF-0807/22</t>
  </si>
  <si>
    <t>GAMS SOLUTIONS,  SA DE CV</t>
  </si>
  <si>
    <t>AA-012M-B998-E11-2022</t>
  </si>
  <si>
    <t>RM-AF-0225/22</t>
  </si>
  <si>
    <t>010.000.0405.00</t>
  </si>
  <si>
    <t>Difenhidramina. Jarabe. Cada 100 mililitros contienen: Clorhidrato de difenhidramina 250 mg. Envase con 60 ml.</t>
  </si>
  <si>
    <t>010.000.5267.00</t>
  </si>
  <si>
    <t>Fluconazol. Cápsula o Tableta Cada Cápsula o Tableta contiene: Fluconazol 100 mg Envase con 10 Cápsulas o Tabletas.</t>
  </si>
  <si>
    <t>AA-012NBG003-E3-2022</t>
  </si>
  <si>
    <t>RM-AF-0053/22</t>
  </si>
  <si>
    <t>AA-012NBG003-E69-2022</t>
  </si>
  <si>
    <t>RM-AF-0271/22</t>
  </si>
  <si>
    <t>AA-127B998-E7-2022</t>
  </si>
  <si>
    <t>010.000.4334.00</t>
  </si>
  <si>
    <t>Budesonida. Polvo. Cada dosis contiene: Budesonida (micronizada) 100 µg. Envase con 200 dosis y dispositivo inhalador.</t>
  </si>
  <si>
    <t>AA-127B998-E10-2022</t>
  </si>
  <si>
    <t>R-580255746</t>
  </si>
  <si>
    <t>RM-AF-0303/22</t>
  </si>
  <si>
    <t>ASTRA ZENECA, SA DE CV</t>
  </si>
  <si>
    <t>LA-012M7B998-E-40-2022</t>
  </si>
  <si>
    <t>BRULUAGSA, SA DE CV</t>
  </si>
  <si>
    <t>010.000.5106.01</t>
  </si>
  <si>
    <t>ATORVASTATINA. TABLETA Cada tableta contiene: Atorvastatina cálcica trihidratada equivalente a  20 mg de atorvastatina. Envase con 30 tabletas.</t>
  </si>
  <si>
    <t>LA-12M7B998-E165-2021</t>
  </si>
  <si>
    <t>010.000.5165.00</t>
  </si>
  <si>
    <t>METFORMINA. TABLETA Cada tableta contiene: Clorhidrato de metformina  850 mg. Envase con 30 tabletas.</t>
  </si>
  <si>
    <t>AA-12M7B998-E13-2022</t>
  </si>
  <si>
    <t>010.000.2520.00</t>
  </si>
  <si>
    <t>Losartán. Gragea o comprimido recubierto. Cada gragea o comprimido recubierto contiene: Losartán potásico 50 mg. Envase con 30 grageas o comprimidos recubiertos.</t>
  </si>
  <si>
    <t>RM-AF-0265/22</t>
  </si>
  <si>
    <t>010.000.1344.00</t>
  </si>
  <si>
    <t>Albendazol. Tableta Cada Tableta contiene: albendazol 200 mg Envase con 2 Tabletas.</t>
  </si>
  <si>
    <t>010.000.1345.00</t>
  </si>
  <si>
    <t>Albendazol. Suspensión Oral Cada frasco contiene: albendazol 400 mg Envase con 20 ml.</t>
  </si>
  <si>
    <t>AA-012M7998-E11-2022</t>
  </si>
  <si>
    <t>010.000.2622.00</t>
  </si>
  <si>
    <t>Valproato de magnesio. Tableta con cubierta o capa entérica o tableta de liberación retardada. Cada tableta contiene: Valproato de magnesio 200 mg equivalente a 185.6 mg de ácido valproico ó Valproato de magnesio 200 mg Envase con 40 tabletas.</t>
  </si>
  <si>
    <t>R-1072</t>
  </si>
  <si>
    <t>TROPICAMIDA Y FENILEFRINA, SOLUCION OFTALMICA, CADA MILILITRO CONTIENE:</t>
  </si>
  <si>
    <t>LA-012NBG003-E534-2022</t>
  </si>
  <si>
    <t>RM-AF-0777/22</t>
  </si>
  <si>
    <t>LABORATORIOS SOPHIA, SA DE CV</t>
  </si>
  <si>
    <t>AA-012M7B998-E11-2022</t>
  </si>
  <si>
    <t>NIFEDIPINO. CÁPSULA DE GELATINA BLANDA CADA CÁPSULA CONTIENE: NIFEDIPINO</t>
  </si>
  <si>
    <t>DEXAMETASONA. SOLUCIÓN OFTÁLMICA. CADA 100 ML CONTIENEN: FOSFATO DE</t>
  </si>
  <si>
    <t>HIPROMELOSA AL 0.5% (METILCELULOSA) SOLUCION OFTALMICA CADA ML</t>
  </si>
  <si>
    <t>CLORANFENICOL. SOLUCIÓN OFTÁLMICA. CADA ML CONTIENE: CLORANFENICOL</t>
  </si>
  <si>
    <t>010.000.3622.00</t>
  </si>
  <si>
    <t>ELECTROLITOS ORALES. POLVO (FÓRMULA DE OSMOLARIDAD BAJA) CADA SOBRE</t>
  </si>
  <si>
    <t>RM-AF-0282/22</t>
  </si>
  <si>
    <t>ACETATO DE FLUOROMETALONA  GOTAS OFTALMICAS (FLUMENTOL)</t>
  </si>
  <si>
    <t>ATROPINA AL 1 % SOLUCION GOTAS OFTALMICAS</t>
  </si>
  <si>
    <t>HIPROMELOSA. SOLUCIÓN OFTÁLMICA AL 2% CADA ML CONTIENE: HIPROMELOSA 20</t>
  </si>
  <si>
    <t>TETRACAÍNA. SOLUCIÓN OFTÁLMICA CADA ML CONTIENE: CLORHIDRATO DE</t>
  </si>
  <si>
    <t>TRAVOPROST SOLUCION OFTALMICA CADA ML CONTIENE: TRAVOPOST 40 MG</t>
  </si>
  <si>
    <t>FUMARATO FERROSO TABLETA DE 200 MG</t>
  </si>
  <si>
    <t>DULOXETINA   CÁPSULAS DE 30 MG</t>
  </si>
  <si>
    <t>RM-AF-0775/22</t>
  </si>
  <si>
    <t>LOBO FARMACEUTICA,  SA DE CV</t>
  </si>
  <si>
    <t>MOKSHA FARMACEUTICA, S DE RL DE  CV</t>
  </si>
  <si>
    <t>ENTRADAS DE MEDICAMENTOS DEL 01 AL 31 DE AGOSTO 2022</t>
  </si>
  <si>
    <t>SOLICITUD 330015422000349</t>
  </si>
  <si>
    <t>LA-012NBG003-E574-2022</t>
  </si>
  <si>
    <t>RM-AF-0806/22</t>
  </si>
  <si>
    <t>AA-012M7B998-E576-2022</t>
  </si>
  <si>
    <t>R-34440</t>
  </si>
  <si>
    <t>RM-AF-0826/22</t>
  </si>
  <si>
    <t>RM-AF-0733/22</t>
  </si>
  <si>
    <t>OBJETIVO EN LA SALUD, SA DE CV</t>
  </si>
  <si>
    <t>LA-012M7B998-E-165-2021</t>
  </si>
  <si>
    <t>RM-AF-0081/22</t>
  </si>
  <si>
    <t>010.000.6053.00</t>
  </si>
  <si>
    <t>Complejo de Protombina Humana. Solucion inyectable cada frasco ámpula con liofilizado contiene: factor ii de coagulación humana 280-760 ui factor vii de coagulación humana 180-480 ui factor ix de coagulación humana 500 ui factor x de coagulación humana 360-600 ui proteína c 260-620 ui proteína s 240-640 ui proteínas totales 260-820 mg. envase con un frasco ámpula con liofilizado frasco ámpula con 20 ml de diluyente y equipo de administración.</t>
  </si>
  <si>
    <t>DOXORUBICINA SOLUCIÓN INYECTABLE CADA FRASCO AMPULA CON LIFILIZADO</t>
  </si>
  <si>
    <t>010.000.6214.00</t>
  </si>
  <si>
    <t>CICLOFOSFAMIDA SOLUCIÓN INYECTABLE CADA FRASCO AMPULA CON LIOFILIZADO</t>
  </si>
  <si>
    <t>010.000.4233.00</t>
  </si>
  <si>
    <t>MITOXANTRONA SOLUCIÓN INYECTABLE CADA FRASCO AMPULA CONTIENE:</t>
  </si>
  <si>
    <t>010.000.1767.00</t>
  </si>
  <si>
    <t>Bleomicina. Solución Inyectable Cada ampolleta o frasco ámpula con liofilizado contiene: Sulfato de bleomicina equivalente a 15 UI de bleomicina. Envase con una ampolleta o un frasco ámpula y diluyente de 5 ml.</t>
  </si>
  <si>
    <t>LA-012NBG003-E591-2022</t>
  </si>
  <si>
    <t>R-24201</t>
  </si>
  <si>
    <t>RM-AF-0843/22</t>
  </si>
  <si>
    <t>010.000.2616.00</t>
  </si>
  <si>
    <t>Levetiracetam. Solución Oral Cada 100 ml contienen: Levetiracetam 10 g Envase con 300 ml (100 mg/ml)</t>
  </si>
  <si>
    <t>RM-AF-0234/22</t>
  </si>
  <si>
    <t>010.000.3003.00</t>
  </si>
  <si>
    <t>Dacarbazina. Solución Inyectable Cada frasco ámpula con polvo contiene: Dacarbazina 200 mg Envase con un frasco ámpula</t>
  </si>
  <si>
    <t>AA-012M7B998-E578-2022</t>
  </si>
  <si>
    <t>R-531430</t>
  </si>
  <si>
    <t>RM-AF-0827/22</t>
  </si>
  <si>
    <t>COMERCIALIZADORA DE PRODUCTOS INSTITUCIONALES, SA DE CV</t>
  </si>
  <si>
    <t>010.000.1770.00</t>
  </si>
  <si>
    <t>Vinblastina. Solución Inyectable. Cada frasco ámpula con liofilizado contiene: Sulfato de vinblastina 10 mg Envase con un frasco ámpula y ampolleta con 10 ml de diluyente.</t>
  </si>
  <si>
    <t>R-531429</t>
  </si>
  <si>
    <t>R-531431</t>
  </si>
  <si>
    <t>010.000.5445.00</t>
  </si>
  <si>
    <t>Rituximab. Solución Inyectable Cada frasco ámpula contiene Rituximab 500 mg Envase con un frasco ámpula con 50 ml.</t>
  </si>
  <si>
    <t>LA-012NBG003-E589-2022</t>
  </si>
  <si>
    <t>RM-AF-0839/22</t>
  </si>
  <si>
    <t>LABORATRORIOS VANQUISH, SA DE CV</t>
  </si>
  <si>
    <t>LA-012NBG003-E597-2022</t>
  </si>
  <si>
    <t>RM-AF-0874/22</t>
  </si>
  <si>
    <t>NOVO DORDISK MEXICO, SA DE  CV</t>
  </si>
  <si>
    <t>LA-012NBG003-E590-2022</t>
  </si>
  <si>
    <t>RM-AF-0842/22</t>
  </si>
  <si>
    <t>010.000.4201.00</t>
  </si>
  <si>
    <t>Hidralazina. Solución Inyectable Cada ampolleta o frasco ámpula contiene: Clorhidrato de hidralazina 20 mg Envase con 5 ampolletas o 5 frascos ámpula con 1.0 ml</t>
  </si>
  <si>
    <t>LA-012NBG003-E599-2022</t>
  </si>
  <si>
    <t>RM-AF-0872/22</t>
  </si>
  <si>
    <t>LA-012NBG003-E613-2022</t>
  </si>
  <si>
    <t>RM-AF-0860/22</t>
  </si>
  <si>
    <t>JHAADYD, SA DE CV</t>
  </si>
  <si>
    <t>010.000.5386.00</t>
  </si>
  <si>
    <t>Cloruro de sodio. Solución Inyectable al 17.7%. Cada ml contiene: Cloruro de sodio 0.177 g Envase con cien ampolletas de 10 ml.</t>
  </si>
  <si>
    <t>010.000.3617.00</t>
  </si>
  <si>
    <t>Fosfato de potasio. Solución Inyectable. Cada ampolleta contiene: Fosfato de potasio dibásico 1.550 g Fosfato de potasio monobásico 0.300 g (Potasio 20 mEq) (Fosfato 20 mEq) Envase con 50 ampolletas con 10 ml</t>
  </si>
  <si>
    <t>AA-012M7B998-E575-2022</t>
  </si>
  <si>
    <t>RM-AF-0816/22</t>
  </si>
  <si>
    <t>LA-012NBG003-E70-2022</t>
  </si>
  <si>
    <t>LA-12M7B998-E9-2022</t>
  </si>
  <si>
    <t>010.000.1939.00</t>
  </si>
  <si>
    <t>Cefalexina. Tableta o Cápsula. Cada tableta o cápsula contiene: Cefalexina monohidratada equivalente a 500 mg de cefalexina. Envase con 20 Tabletas o Cápsulas.</t>
  </si>
  <si>
    <t>010.000.4442.00</t>
  </si>
  <si>
    <t>Aprepitant. Cápsula Cada Cápsula contiene: 125 mg de Aprepitant Cada Cápsula contiene: 80 mg de Aprepitant Envase con una Cápsula de 125 mg y 2 Cápsulas de 80 mg</t>
  </si>
  <si>
    <t>LA-012NBG003-E588-2022</t>
  </si>
  <si>
    <t>RM-AF-0838/22</t>
  </si>
  <si>
    <t>HI-TEC MEDICAL, SA DE CV</t>
  </si>
  <si>
    <t>010.000.4110.00</t>
  </si>
  <si>
    <t>Amiodarona. Tableta. Cada tableta contiene: Clorhidrato de amiodarona 200 mg. Envase con 20 tabletas.</t>
  </si>
  <si>
    <t>AA-012M7B998-E13-2021</t>
  </si>
  <si>
    <t>RM-AF-0238/22</t>
  </si>
  <si>
    <t>AA-012NBG003-E448-2022</t>
  </si>
  <si>
    <t>RM-AF-0644/22</t>
  </si>
  <si>
    <t>DOMPERIDONA TABLETA ,CADA TABLETA CONTIENE:DOMPERIDONA 10 MG.</t>
  </si>
  <si>
    <t>COLECALCIFEROL 4000 UI (VITAMINA D3)</t>
  </si>
  <si>
    <t>ENTRADAS DE MEDICAMENTOS DEL 01 AL 31 DE OCTUBRE 2022</t>
  </si>
  <si>
    <t>SOLICITUD 330015422000454</t>
  </si>
  <si>
    <t>ENOXAPARINA. SOLUCIÓN INYECTABLE CADA JERINGA CONTIENE: ENOXAPARINA SÓDICA 20 MG ENVASE CON 10 JERINGAS.  DE 0.2 ML.</t>
  </si>
  <si>
    <t>LABORATORIOS DE BIOLOGICOS Y REACTIVOS DE MÉXICO, S.A DE C.V.</t>
  </si>
  <si>
    <t>CEFUROXIMA. SOLUCIÓN O SUSPENSIÓN INYECTABLE. CADA FRASCO ÁMPULA CON POLVO CONTIENE: CEFUROXIMA SÓDICA EQUIVALENTE A 750 MG DE CEFUROXIMA. ENVASE CON UN FRASCO ÁMPULA Y ENVASE CON 5 ML DE DILUYENTE</t>
  </si>
  <si>
    <t>LA-012NBG003-E672-2022</t>
  </si>
  <si>
    <t>RM-AF-0932/22</t>
  </si>
  <si>
    <t>JHADYD, S.A. DE C.V.</t>
  </si>
  <si>
    <t>CLONIDINA SOLUCION INYECTABLE. CADA AMPOLLETA CONTIENE: CLORHIDRATO DE CLONIDINA 0.15 MG/ML</t>
  </si>
  <si>
    <t>CLINDAMICINA. SOLUCIÓN INYECTABLE CADA AMPOLLETA CONTIENE: FOSFATO DE CLINDAMICINA EQUIVALENTE A 300 MG DE CLINDAMICINA. ENVASE AMPOLLETA CON 2 ML.</t>
  </si>
  <si>
    <t>LEVOTIROXINA/LIOTIRONINA 100MG/20MG</t>
  </si>
  <si>
    <t>LA-012NBG003-E677-2022</t>
  </si>
  <si>
    <t>RM-AF-0933/22</t>
  </si>
  <si>
    <t>LOBO FARMACEUTICA, S.A. DE C.V.</t>
  </si>
  <si>
    <t>AMBROXOL SOLUCION ORAL CADA 100 ML CONTIENE CLORHIDRATO DE AMBROXOL 0.300 G</t>
  </si>
  <si>
    <t>PARACETAMOL/ NAPROXENO SUPOSITORIO CADA SUPOSITORIO CONTIENE NAPROXENO SODICO 100 MG  Y PARACETAMOL 200 MG</t>
  </si>
  <si>
    <t>LA-012NBG003-E674-2022</t>
  </si>
  <si>
    <t>RM-AF-0934/22</t>
  </si>
  <si>
    <t>DISTRIBUIDORA CRISNA, S.A. DE C.V.</t>
  </si>
  <si>
    <t>METRONIDAZOL. SOLUCIÓN INYECTABLE CADA AMPOLLETA O FRASCO ÁMPULA CONTIENE: METRONIDAZOL 200 MG ENVASE CON 2 AMPOLLETAS O FRASCOS ÁMPULA CON 10 ML.</t>
  </si>
  <si>
    <t>LA-012NBG003-E552-2022</t>
  </si>
  <si>
    <t>RM-AF-0926/22</t>
  </si>
  <si>
    <t>SERVICIOS DE FARMACIA PREFARMA, S.A. DE C.V.</t>
  </si>
  <si>
    <t>SULFATO FERROSO. TABLETA CADA TABLETA CONTIENE: SULFATO FERROSO DESECADO APROXIMADAMENTE 200 MG EQUIVALENTE A 60.27 MG DE HIERRO ELEMENTAL. ENVASE CON 30 TABLETAS</t>
  </si>
  <si>
    <t>RM-AF-0394/22</t>
  </si>
  <si>
    <t>GRUPO FARMACEUTICO TOTALFARMA, S.A. DE C.V.</t>
  </si>
  <si>
    <t>RM-AF-0395/22</t>
  </si>
  <si>
    <t>LA-012NBG003-E731-2022</t>
  </si>
  <si>
    <t>RM-AF-0995/22</t>
  </si>
  <si>
    <t>LIDOCAÍNA. SOLUCIÓN INYECTABLE AL 2%. CADA FRASCO ÁMPULA CONTIENE: CLORHIDRATO DE LIDOCAÍNA 1 G ENVASE CON 5 FRASCOS ÁMPULA CON 50 ML</t>
  </si>
  <si>
    <t>CARBAMAZEPINA. TABLETA. CADA TABLETA CONTIENE: CARBAMAZEPINA 200 MG ENVASE CON 20 TABLETAS.</t>
  </si>
  <si>
    <t>LA-012NBG003-E673-2022</t>
  </si>
  <si>
    <t>RM-AF-0967/22</t>
  </si>
  <si>
    <t>IBUPROFENO. TABLETA O CÁPSULA CADA TABLETA O CÁPSULA CONTIENE: IBUPROFENO 200 MGENVASE CON 10 TABLETAS O CÁPSULAS</t>
  </si>
  <si>
    <t>HIDROXIZINA. GRAGEA O TABLETA CADA GRAGEA O TABLETA CONTIENE: CLORHIDRATO DE HIDROXIZINA 10 MG ENVASE CON 30 GRAGEAS O TABLETAS.</t>
  </si>
  <si>
    <t>TRAMADOL SOLUCION GOTAS, CADA ML. CONTIENE: CLORHIDRATO DE TRAMADOL 100 MG.</t>
  </si>
  <si>
    <t>OMEGA 3 CAPSULA CADA CAPSULA CONTIENE AGUA PURIFICADA GLICERINA GELATINA ANTIOXIDANTES ACIDO DE SALMON 870 MG EQUIVALENTE A ACIDOS OMEGA 343.04 MG DHA 115.62 MG EPA 167.48 MG OTROS AG 243.86 MG</t>
  </si>
  <si>
    <t>CIPROFLOXACINO TABLETAS  CADA TABLETA CONTIENE CLORHIDRATO DE CIPROFLOXACINO MONOHIDRATADO EQUIVALENTE A 500 MG</t>
  </si>
  <si>
    <t>DIFENHIDRAMINA. SOLUCIÓN INYECTABLE. CADA FRASCO ÁMPULA CONTIENE: CLORHIDRATO DE DIFENHIDRAMINA 100 MG. ENVASE CON FRASCO ÁMPULA DE 10 ML.</t>
  </si>
  <si>
    <t>AA-012NBG003-E610-2022</t>
  </si>
  <si>
    <t>RM-AF-0844/22</t>
  </si>
  <si>
    <t>GENTAMICINA. SOLUCIÓN INYECTABLE. CADA AMPOLLETA CONTIENE: SULFATO DE GENTAMICINA EQUIVALENTE A 80 MG DE GENTAMICINA. ENVASE CON AMPOLLETA CON 2 ML.</t>
  </si>
  <si>
    <t>AA-012M7B998-E173-2021</t>
  </si>
  <si>
    <t>RM-AF-0322/22</t>
  </si>
  <si>
    <t>010.000.3413.00</t>
  </si>
  <si>
    <t>INDOMETACINA. CÁPSULA CADA CÁPSULA CONTIENE: INDOMETACINA 25 MG ENVASE CON 30 CÁPSULAS.</t>
  </si>
  <si>
    <t>OMEPRAZOL MAGNESICO CAPSULA, CADA CAPSULA CONTIENE OMEPRAZOL MAGNESIO EQUIVALENTE 20 MG DE OMEPRAZOL.</t>
  </si>
  <si>
    <t>IBUPROFENO. TABLETA O CÁPSULA: CADA TABLETA O CÁPSULA CONTIENE: IBUPROFENO 400 MG ENVASE CON 30 CÁPSULAS. 010.000.5941.03</t>
  </si>
  <si>
    <t xml:space="preserve">KETOCONAZOL TABLETA CADA TABLETA CONTIENE KETOCONAZOL 200 MG </t>
  </si>
  <si>
    <t>AMLODIPINO. TABLETA O CÁPSULA CADA TABLETA O CÁPSULA CONTIENE: BESILATO O MALEATO DE AMLODIPINO EQUIVALENTE A 5 MG DE AMLODIPINO. ENVASE CON 30 TABLETAS O CÁPSULAS.</t>
  </si>
  <si>
    <t>AA-012NBG003-E110-2021</t>
  </si>
  <si>
    <t>RM-AF-0205/22</t>
  </si>
  <si>
    <t xml:space="preserve">COMPLEJO B. TABLETAS CADA TABLETA CONTIENE MONONITRATO  CLORHIDRATO DE TIAMINA 100MG, CLORHIDRATO DE PIRIDOXINA 5 MG, CIANOCOBALAMINA 50 MCG. </t>
  </si>
  <si>
    <t>SERTRALINA. CÁPSULA O TABLETA CADA CÁPSULA O TABLETA CONTIENE: CLORHIDRATO DE SERTRALINA EQUIVALENTE A 50 MG DE SERTRALINA. ENVASE CON 14 CÁPSULAS O TABLETAS.</t>
  </si>
  <si>
    <t>SILDENAFIL. TABLETA CADA TABLETA CONTIENE: CITRATO DE SILDENAFIL EQUIVALENTE A SILDENAFIL 50 MG ENVASE CON 4 TABLETAS.</t>
  </si>
  <si>
    <t>AA-012NBG003-E115-2022</t>
  </si>
  <si>
    <t>RM-AF-0290/22</t>
  </si>
  <si>
    <t xml:space="preserve">NEOMICINA, POLIMIXINA, DEXAMETASONA, SOLUCIÓN OFTALMICA, CADA FRASCO CONTIENE SULFATO DE POLIMIXINA B 600 000UI DE POLIMIXINA B, SULFATO DE NEOMICINA 0.350  G DE NEOMICINA BASE, DEXAMETASONA 0.1G, FRASCO DE 100 ML </t>
  </si>
  <si>
    <t>010.000.5237.02</t>
  </si>
  <si>
    <t>INTERFERÓN (BETA). SOLUCIÓN INYECTABLE. CADA FRASCO ÁMPULA O JERINGA PRELLENADA CONTIENE: INTERFERÓN BETA 1A 44 µG (12 MILLONES UI). ENVASE CON JERINGA PRELLENADA CON 0.5 ML.</t>
  </si>
  <si>
    <t>RM-AF-0973/22</t>
  </si>
  <si>
    <t>MEDICAL PHARMACEUTICA S.A. DE C.V.</t>
  </si>
  <si>
    <t>CALCITRIOL. CÁPSULA DE GELATINA BLANDA CADA CÁPSULA CONTIENE: CALCITRIOL 0.25 ?G. ENVASE CON 50 CÁPSULAS.</t>
  </si>
  <si>
    <t>010.000.2174.00</t>
  </si>
  <si>
    <t xml:space="preserve">CIPROFLOXACINO. SOLUCIÓN OFTALMICA, CADA MILILITRO CONTIENE CIPROFLOXACIONO MONOHIDRATADO EQUIVALENTE 3 MG DE CRIPROFLOXACION. ENVASE CON GOTERO INTEGRAL CON 5 MILITROS. </t>
  </si>
  <si>
    <t>BENCILPENICILINA SÓDICA CRISTALINA. SOLUCIÓN INYECTABLE CADA FRASCO ÁMPULA CON POLVO CONTIENE: BENCILPENICILINA SÓDICA CRISTALINA EQUIVALENTE A 5 000 000 UI DE BENCILPENICILINA. ENVASE CON UN FRASCO ÁMPULA.</t>
  </si>
  <si>
    <t>ACIDO ASCORBICO INYECTABLE</t>
  </si>
  <si>
    <t>AMPICILINA. SOLUCIÓN INYECTABLE CADA FRASCO ÁMPULA CON POLVO CONTIENE: AMPICILINA SÓDICA EQUIVALENTE A 500 MG DE AMPICILINA. ENVASE CON UN FRASCO ÁMPULA Y 2 ML DE DILUYENTE.</t>
  </si>
  <si>
    <t>COMPAÑIA INTERNACIONAL MEDICA, S.A. DE C.V.</t>
  </si>
  <si>
    <t>CLONIXINATO DE LISINA SOLUCIÓN INYECTABLE CADA AMPOLLETA CONTIENE: CLONIXINATO DE LISINA 100 MG ENVASE CON 5 AMPOLLETAS DE 2 ML.</t>
  </si>
  <si>
    <t>DOXORRUBICINA SOLUCION INYECTABLE. CADA FRASCO AMPULA CON LIOFILIZADO CONTIENE: CLORHIDRATO DE DOXORUBICINA 50 MG</t>
  </si>
  <si>
    <t>RM-AF-0969/22</t>
  </si>
  <si>
    <t>FARMADESCUENTO, S.A. DE C.V.</t>
  </si>
  <si>
    <t>DEXAMETASONA TABLETA CADA TABLETA CONTIENE DEXAMETASONA 0.75 MG</t>
  </si>
  <si>
    <t>RM-AF-0971/22</t>
  </si>
  <si>
    <t>EPTACOG ALFA (FACTOR DE COAGULACION VII ALFA RECOMBINANTE) SOLUCION INYECTABLE CADA FRASCO AMPULA CON LIOFILIZADO CONTIENE: FACTOR DE COAGULACION VII ALFA RECOMBINANTE 60 000 UI (1.2 MG) O 1 MG(50 KUI) ENVASE CON UN FRASCO AMPULA CON LIOFILIZADO (1 MG) Y J</t>
  </si>
  <si>
    <t>RM-AF-0974/22</t>
  </si>
  <si>
    <t>NOVO NORDISK MÉXICO, S.A. DE C.V.</t>
  </si>
  <si>
    <t>010.000.1752.00</t>
  </si>
  <si>
    <t>CICLOFOSFAMIDA SOLUCIÓN INYECTABLE CADA FRASCO AMPULA CON LIOFILIZADO CONTIENE: CICLOFOSFAMIDA MONOHIDRATADA EQUIVALENTE A 200 MG DE CICLOFOSFAMIDA ENVASE CON 5 FRACOS AMPULA</t>
  </si>
  <si>
    <t>LA-012NBG003-E683-2022</t>
  </si>
  <si>
    <t>RM-AF-0988/22</t>
  </si>
  <si>
    <t>MARCON PHARMA, SA DE CV.</t>
  </si>
  <si>
    <t>VORICONAZOL. TABLETA CADA TABLETA CONTIENE: VORICONAZOL 200 MG ENVASE CON 14 TABLETAS.</t>
  </si>
  <si>
    <t>ACICLOVIR. COMPRIMIDO O TABLETA CADA COMPRIMIDO O TABLETA CONTIENE: ACICLOVIR 200 MG ENVASE CON 25 COMPRIMIDOS O TABLETAS.</t>
  </si>
  <si>
    <t>CONCENTRADO DE PROTEÍNAS HUMANAS COAGULABLES. SOLUCIÓN. CADA ML DE SOLUCIÓN RECONSTITUIDA CONTIENE: FIBINÓGENO HUMANO 91 MG (COMO PROTEÍNA COAGULABLE) APROTININA BOVINA O SINTÉTICA 3000 UIK TROMBINA HUMANA 500 UI CLORURO DE CALCIO 40 µMOL ENVASE CON UN FRA</t>
  </si>
  <si>
    <t>LA-012NBG003-E165-2021</t>
  </si>
  <si>
    <t>BAXTER, S.A. DE C.V.</t>
  </si>
  <si>
    <t>DEXAMETASONA. SOLUCIÓN INYECTABLE. CADA FRASCO ÁMPULA O AMPOLLETA CONTIENE: FOSFATO SÓDICO DE DEXAMETASONA EQUIVALENTE A 8 MG DE FOSFATO DE DEXAMETASONA. ENVASE CON UN FRASCO ÁMPULA O AMPOLLETA CON 2 ML.</t>
  </si>
  <si>
    <t>RM-AF-0917/22</t>
  </si>
  <si>
    <t>HI-TEC MEDICAL, S.A. DE C.V.</t>
  </si>
  <si>
    <t>010.000.2301.00</t>
  </si>
  <si>
    <t>HIDROCLOROTIAZIDA. TABLETA CADA TABLETA CONTIENE: HIDROCLOROTIAZIDA 25 MG ENVASE CON 20 TABLETAS.</t>
  </si>
  <si>
    <t>ERITROPOYETINA. SOLUCIÓN INYECTABLE CADA FRASCO ÁMPULA CON LIOFILIZADO O SOLUCIÓN CONTIENE: ERITROPOYETINA HUMANA RECOMBINANTE O ERITROPOYETINA ALFA O ERITROPOYETINA BETA 4000 UI ENVASE CON 6 FRASCOS ÁMPULA CON O SIN DILUYENTE</t>
  </si>
  <si>
    <t>LA-012NBG003-E686-2022</t>
  </si>
  <si>
    <t>RM-AF-0985/22</t>
  </si>
  <si>
    <t>HIALURONATO GOTAS OFTALMICA, CADA MILILITRO DE SOLUCIÓN CONTIENE HIALURONATO DE SODIO 4.0 MG.</t>
  </si>
  <si>
    <t>ESOMEPRAZOL SOBRE  GRANULADO. CADA SOBRE CONTIENE MAGNESICO TRIHIDRATADO EQUIVALENTE A 10 MG DE ESOMEPRAZOL</t>
  </si>
  <si>
    <t>010.000.4114.00</t>
  </si>
  <si>
    <t>TRINITRATO DE GLICERILO. SOLUCIÓN INYECTABLE CADA FRASCO ÁMPULA CONTIENE: TRINITRATO DE GLICERILO 50 MG ENVASE CON UN FRASCO ÁMPULA DE 10 ML.</t>
  </si>
  <si>
    <t>ERITROMICINA. SUSPENSIÓN ORAL CADA 5 ML CONTIENEN: ESTEARATO O ETILSUCCINATO O ESTOLATO DE ERITROMICINA EQUIVALENTE A 250 MG DE ERITROMICINA. ENVASE CON POLVO PARA 100 ML Y DOSIFICADOR.</t>
  </si>
  <si>
    <t>ERITROMICINA. CÁPSULA O TABLETA CADA CÁPSULA O TABLETA CONTIENE: ESTEARATO DE ERITROMICINA EQUIVALENTE A 500 MG DE ERITROMICINA. ENVASE CON 20 CÁPSULAS O TABLETAS.</t>
  </si>
  <si>
    <t>COLECALCIFEROL (VALMETROL-3) TABLETA, CADA TABLETA CONTIENE 800 UI</t>
  </si>
  <si>
    <t>BETAMETASONA ACETATO DE Y BETAMETASONA FOSFATO DISODICO DE SUSPENSION INYECTABLE CADA AMPOLLETA CONTIENE: ACETATO DE BETAMETASONA EQUIVALENTE A 2.71 MG DE BETAMETASONA. FOSFATO SODICO DE BETAMETASONA EQUIVALENTE A 3MG DE BETAMTASONA. ENVASE CON 1 AMPOLLETA</t>
  </si>
  <si>
    <t xml:space="preserve">FITOMENADIONA SOLUCION O EMULSION INYECTABLE, CADA AMPOLLETA CONTIENE FITOMENADIONA 10 MG ENVASE CON 3 AMPOLLETAS DE 1 ML. </t>
  </si>
  <si>
    <t>ZINC, GLUCONATO DE, TABLETA, CADA TABLETA CONTIENE 30 MG DE ZINC FRASCO CON 90 TABLETAS</t>
  </si>
  <si>
    <t>IBUPROFENO. TABLETA O CÁPSULA: CADA TABLETA O CÁPSULA CONTIENE: IBUPROFENO 400 MG ENVASE CON 20 CAPSULAS</t>
  </si>
  <si>
    <t>040.000.2609.00</t>
  </si>
  <si>
    <t>CARBAMAZEPINA. SUSPENSIÓN ORAL. CADA 5 ML CONTIENEN: CARBAMAZEPINA 100 MG ENVASE CON 120 ML Y DOSIFICADOR DE 5 ML.</t>
  </si>
  <si>
    <t>LEVOCARNITINA. TABLETA MASTICABLE. CADA TABLETA CONTIENE: LEVOCARNITINA 1 G. ENVASE CON 20 TABLETAS.</t>
  </si>
  <si>
    <t>PRAVASTATINA  10 MG</t>
  </si>
  <si>
    <t>RM-AF-0918/22</t>
  </si>
  <si>
    <t>LAMOTRIGINA. TABLETA CADA TABLETA CONTIENE: LAMOTRIGINA 100 MG ENVASE CON 28 TABLETAS.</t>
  </si>
  <si>
    <t>RM-AF-0044/22</t>
  </si>
  <si>
    <t>SOLARA, S.A. DE C.V.</t>
  </si>
  <si>
    <t>METRONIDAZOL. SOLUCIÓN INYECTABLE CADA 100 ML CONTIENEN: METRONIDAZOL 500 MG ENVASE CON 100 ML.</t>
  </si>
  <si>
    <t>FRESENIUS KABI MÉXICO, S.A. DE C.V.</t>
  </si>
  <si>
    <t>010.000.5332.00</t>
  </si>
  <si>
    <t>ERITROPOYETINA. SOLUCIÓN INYECTABLE CADA FRASCO ÁMPULA CON LIOFILIZADO O SOLUCIÓN CONTIENE: ERITROPOYETINA HUMANA RECOMBINANTE O ERITROPOYETINA ALFA O ERITROPOYETINA BETA 2000 UI ENVASE CON 12 FRASCOS ÁMPULA 1 ML CON O SIN DILUYENTE.</t>
  </si>
  <si>
    <t>LA-012NBG003-E617-2022</t>
  </si>
  <si>
    <t>RM-AF-0966/22</t>
  </si>
  <si>
    <t>LACOSAMIDA. TABLETA CADA TABLETA CONTIENE: LACOSAMIDA 100 MG ENVASE CON 28 TABLETAS.</t>
  </si>
  <si>
    <t>RM-AF-0921/22</t>
  </si>
  <si>
    <t>VORICONAZOL. SOLUCIÓN INYECTABLE CADA FRASCO ÁMPULA CON LIOFILIZADO CONTIENE: VORICONAZOL 200 MG ENVASE CON UN FRASCO ÁMPULA CON LIOFILIZADO.</t>
  </si>
  <si>
    <t>AMAROX PHARMA, S.A. DE C.V.</t>
  </si>
  <si>
    <t>MUPIROCINA. UNGÜENTO CADA 100 GRAMOS CONTIENE: MUPIROCINA 2 G ENVASE CON 15 G.</t>
  </si>
  <si>
    <t>PROQUIGAMA, S.A. DE C.V.</t>
  </si>
  <si>
    <t>CICLOFOSFAMIDA SOLUCIÓN INYECTABLE CADA FRASCO AMPULA CON LIOFILIZADO CONTIENE: CICLOFOSFAMIDA MONOHIDRATADA EQUIVALENTE A 1000 MG DE CICLOFOSFAMIDA ENVASE CON 1 FRACO AMPULA</t>
  </si>
  <si>
    <t>LA-012NBG003-E685-2022</t>
  </si>
  <si>
    <t>RM-AF-0979/22</t>
  </si>
  <si>
    <t>GAMS SOLUTIONS, S.A. DE C.V.</t>
  </si>
  <si>
    <t>CITRATO DE CAFEINA SOLUCION INYECTABLE Y SOLUCION ORAL, CADA MILITRO CONTIENE CITRATO DE CAFEINA 20MG EQUIVALENTE 10 MG DE CAFEINA. ENVASE CON 10 FRASCOS AMPULA CON 1 ML (10MG DE CAFEINA/1ML)</t>
  </si>
  <si>
    <t>AA-012NBG003-E696-2022</t>
  </si>
  <si>
    <t>RM-AF-1010/22</t>
  </si>
  <si>
    <t>TRACKMED, S.A. DE C.V.</t>
  </si>
  <si>
    <t>010.000.0402.00</t>
  </si>
  <si>
    <t xml:space="preserve">CLORFENAMINA TABLETA CADA TABLETA CONTIENE MALEATO DE CLORFENAMINA 4.0 MG ENVASE CON 20 TABLETAS </t>
  </si>
  <si>
    <t>ACIDO FOLICO .TABLETA .CADA TABLETA CONTIENE: ACIDO FOLICO 4MG. ENVASE CON 90 TABLETAS</t>
  </si>
  <si>
    <t>RM-AF-0922/22</t>
  </si>
  <si>
    <t>DOBUTAMINA SOLUCION INYECTABLE CADA FRASCO AMPULA O AMPOLLETA CONTIENE: CLORHIDRATO DE DOBUTAMINA EQUIVALENTE A 250 MG DE DOBUTAMINA ENVASE CIN 1 FRASCO AMPULA CON 20 ML CADA UNA</t>
  </si>
  <si>
    <t>HIDROXOCOBALAMINA. SOLUCIÓN INYECTABLE. CADA AMPOLLETA O FRASCO ÁMPULA CON SOLUCIÓN O LIOFILIZADO CONTIENE: HIDROXOCOBALAMINA 100 ?G. ENVASE CON 3 AMPOLLETAS DE 2 ML O FRASCO ÁMPULA Y DILUYENTE.</t>
  </si>
  <si>
    <t>RM-AF-0927/22</t>
  </si>
  <si>
    <t xml:space="preserve">HIDROXOCOBALAMINA  SOLUCION INYECTABLE 100 UG C/3 AMPOLLETAS DE 2 ML.  </t>
  </si>
  <si>
    <t>LA-012NBG003-E732-2022</t>
  </si>
  <si>
    <t>RM-AF-0994/22</t>
  </si>
  <si>
    <t>ACIDO ASCORBICO TABLETA CADA TABLETA CONTIENE ACIDO ASCORBICO 500 MG</t>
  </si>
  <si>
    <t>MONTELUKAST. COMPRIMIDO RECUBIERTO CADA COMPRIMIDO CONTIENE: MONTELUKAST SÓDICO EQUIVALENTE A 10 MG DE MONTELUKAST. ENVASE CON 30 COMPRIMIDOS.</t>
  </si>
  <si>
    <t>NEOLPHARMA, S.A. DE C.V.</t>
  </si>
  <si>
    <t>PARACETAMOL. SOLUCION ORAL CADA ML CONTIENE: PARACETAMOL 100 MG. ENVASE CON 15 ML, GOTERO CALIBRADO A 0.5 Y 1 ML, INTEGRADO O ADJUNTO AL ENVASE QUE SIRVE DE TAPA.</t>
  </si>
  <si>
    <t>LABORATORIOS ALPHARMA, S.A. DE C.V.</t>
  </si>
  <si>
    <t>010.000.1207.00</t>
  </si>
  <si>
    <t>BUTILHIOSCINA O HIOSCINA. SOLUCIÓN INYECTABLE CADA AMPOLLETA CONTIENE: BROMURO DE BUTILHIOSCINA O BUTILBROMURO DE HIOSCINA 20 MG ENVASE CON 3 AMPOLLETAS DE 1 ML.</t>
  </si>
  <si>
    <t>010.000.5359.00</t>
  </si>
  <si>
    <t>VALPROATO DE MAGNESIO. TABLETA DE LIBERACIÓN PROLONGADA. CADA TABLETA CONTIENE: VALPROATO DE MAGNESIO 600 MG ENVASE CON 30 TABLETAS.</t>
  </si>
  <si>
    <t>LACOSAMIDA. TABLETA CADA TABLETA CONTIENE: LACOSAMIDA 50 MG ENVASE CON 14 TABLETAS.</t>
  </si>
  <si>
    <t>HIDRALAZINA. TABLETA CADA TABLETA CONTIENE: CLORHIDRATO DE HIDRALAZINA 10 MG ENVASE CON 20 TABLETAS.</t>
  </si>
  <si>
    <t>QUETIAPINA 50 MG</t>
  </si>
  <si>
    <t>AMOXICILINA 400 MG/5ML. FRASCO DE 60 ML.</t>
  </si>
  <si>
    <t xml:space="preserve">PARACETAMOL 1 G. </t>
  </si>
  <si>
    <t>ENALAPRIL 5 MG</t>
  </si>
  <si>
    <t>LIDOCAINA, SOLUCION SPRAY AL 10%, CADA FRASCO CONTIENE 115 ML</t>
  </si>
  <si>
    <t>BUTILHIOSCINA TABLETAS CADA TABLETA  CONTIENE: BROMURO DE BUTILHIOSCINA 10 MG</t>
  </si>
  <si>
    <t>ACIDO ACETILSALICILICO TABLETA CADA TABLETA CONTIENE ACIDO ACETILSALICILICO 500 MG</t>
  </si>
  <si>
    <t xml:space="preserve">INDOMETACINA CAPSULA. CADA CAPSULA CONTIENE: INDOMETACINA 25 MG </t>
  </si>
  <si>
    <t>CLINDAMICINA SOL. INY.  DE 600 MG</t>
  </si>
  <si>
    <t>010.000.2230.01</t>
  </si>
  <si>
    <t>AMOXICILINA / ACIDO CLAVULÁNICO. TABLETA CADA TABLETA CONTIENE: AMOXICILINA TRIHIDRATADA EQUIVALENTE A 500 MG DE AMOXILINA. CLAVULANATO DE POTASIO EQUIVALENTE A 125 MG DE ÁCIDO CLAVULÁNICO. ENVASE CON 16 TABLETAS.</t>
  </si>
  <si>
    <t>010.000.2146.00</t>
  </si>
  <si>
    <t>BUTILHIOSCINA-METAMIZOL. SOLUCIÓN INYECTABLE CADA AMPOLLETA CONTIENE: N BUTILBROMURO DE HIOSCINA 20 MG METAMIZOL 2.5 G ENVASE CON 5 AMPOLLETAS DE 5 ML.</t>
  </si>
  <si>
    <t>010.000.1705.00</t>
  </si>
  <si>
    <t>HIERRO DEXTRÁN. SOLUCIÓN INYECTABLE CADA AMPOLLETA CONTIENE: HIERRO EN FORMA DE HIERRO DEXTRÁN 100 MG ENVASE CON 3 AMPOLLETAS DE 2 ML.</t>
  </si>
  <si>
    <t>FEXOFENADINA. COMPRIMIDO CADA COMPRIMIDO CONTIENE: CLORHIDRATO DE FEXOFENADINA 120 MG ENVASE CON 10 COMPRIMIDOS.</t>
  </si>
  <si>
    <t>010.000.2128.00</t>
  </si>
  <si>
    <t>AMOXICILINA. CÁPSULA CADA CÁPSULA CONTIENE: AMOXICILINA TRIHIDRATADA EQUIVALENTE A 500 MG DE AMOXICILINA. ENVASE CON 12 CÁPSULAS.</t>
  </si>
  <si>
    <t>010.000.2707.00</t>
  </si>
  <si>
    <t>ÁCIDO ASCÓRBICO. TABLETA CADA TABLETA CONTIENE: ÁCIDO ASCÓRBICO 100 MG ENVASE CON 20 TABLETAS.</t>
  </si>
  <si>
    <t>010.000.4337.00</t>
  </si>
  <si>
    <t>BUDESONIDA. SUSPENSIÓN. PARA INHALACIÓN. CADA ML CONTIENE BUDESONIDA 1.280 MG. ENVASE CON FRASCO PULVERIZADOR CON 6 ML (120 DOSIS DE 64 ?G CADA UNA).</t>
  </si>
  <si>
    <t>CEFUROXIMA TABLETA CADA TABLETA CONTIENE AXETIL CEFUROXIMA EQUIVALENTE A 250 MG</t>
  </si>
  <si>
    <t>010.000.3407.00</t>
  </si>
  <si>
    <t xml:space="preserve">NAPROXENO TABLETA CADA TABLETA CONTIENE NAPROXENO 250 MG </t>
  </si>
  <si>
    <t>CEFUROXIMA SUSPENSION 250MG/5ML</t>
  </si>
  <si>
    <t>COMPRAS DE MOSTRADOR ALMACEN DE FARMACIA</t>
  </si>
  <si>
    <t xml:space="preserve">ENOXAPARINA SOLUCION INYECTABLE CADA JERINGA CONTIENE ENOXAPARINA SODICA  20 MG. ENVASE CON 2 JERINGAS  DE 0.2 ML. </t>
  </si>
  <si>
    <t xml:space="preserve">ENOXAPARINA SOLUCION INYECTABLE CADA JERINGA CONTIENE ENOXAPARINA SODICA  40 MG. ENVASE CON 2 JERINGAS  DE 0.4 ML. </t>
  </si>
  <si>
    <t>CALCITRIOL. CAPSULAS DE GELATINA BLANDA, CADA CAPSULA CONTIENE CALCITRIOL  0.250 MCG</t>
  </si>
  <si>
    <t>TRIMETOPRIMA Y SULFAMETOXAZOL SOLUCION INYECTABLE CADA AMPOLLETA CONTIENE TRIMETROPRIM 160 MG Y SULFAMETOXAZOL 800 MG AMPOLLETA DE 3 ML</t>
  </si>
  <si>
    <t>010.000.1707.00</t>
  </si>
  <si>
    <t>ACIDO FOLINICO SOL. INY. 3 MG.</t>
  </si>
  <si>
    <t>HALOPERIDOL. SOLUCIÓN INYECTABLE CADA AMPOLLETA CONTIENE: HALOPERIDOL 5 MG ENVASE CON 6 AMPOLLETAS (5 MG/ML).</t>
  </si>
  <si>
    <t>SALBUTAMOL. SOLUCIÓN PARA NEBULIZADOR. CADA 100 ML CONTIENEN: SULFATO DE SALBUTAMOL 0.5 G. ENVASE CON 10 ML.</t>
  </si>
  <si>
    <t>ÁCIDO FÓLICO. TABLETA. CADA TABLETA CONTIENE: ACIDO FÓLICO 0.4 MG ENVASE CON 90 TABLETAS.</t>
  </si>
  <si>
    <t>OMEPRAZOL O PANTOPRAZOL. SOLUCIÓN INYECTABLE CADA FRASCO ÁMPULA CON LIOFILIZADO CONTIENE: OMEPRAZOL SÓDICO EQUIVALENTE A 40 MG DE OMEPRAZOL. O PANTOPRAZOL SÓDICO EQUIVALENTE A 40 MG DE PANTOPRAZOL. ENVASE CON UN FRASCO ÁMPULA CON LIOFILIZADO Y AMPOLLETA CO</t>
  </si>
  <si>
    <t>VECURONIO. SOLUCIÓN INYECTABLE CADA FRASCO ÁMPULA CON LIOFILIZADO CONTIENE: BROMURO DE VECURONIO 4 MG ENVASE CON 50 FRASCOS ÁMPULA Y 50 AMPOLLETAS CON 1 ML DE DILUYENTE (4 MG/ML)</t>
  </si>
  <si>
    <t>010.000.0426.00</t>
  </si>
  <si>
    <t>AMINOFILINA. SOLUCIÓN INYECTABLE. CADA AMPOLLETA CONTIENE: AMINOFILINA 250 MG. ENVASE CON 5 AMPOLLETAS DE 10 ML.</t>
  </si>
  <si>
    <t>HALOPERIDOL. SOLUCIÓN ORAL CADA ML CONTIENE: HALOPERIDOL 2 MG ENVASE CON GOTERO INTEGRAL CON 15 ML.</t>
  </si>
  <si>
    <t>RM-AF-0403/22</t>
  </si>
  <si>
    <t>PEGO S.A. DE C.V.</t>
  </si>
  <si>
    <t>MONTELUKAST 5 MG TABLETA MASTICABLE</t>
  </si>
  <si>
    <t>HIDRALAZINA. SOLUCIÓN INYECTABLE CADA AMPOLLETA O FRASCO ÁMPULA CONTIENE: CLORHIDRATO DE HIDRALAZINA 20 MG ENVASE CON 5 AMPOLLETAS O 5 FRASCOS ÁMPULA CON 1.0 ML</t>
  </si>
  <si>
    <t>COMERCIALIZADORA DE PRODUCTOS INSTITUCIONALES, S.A. DE C.V.</t>
  </si>
  <si>
    <t>010.000.2482.00</t>
  </si>
  <si>
    <t>PREDNISOLONA SOLUCION ORAL CADA 100 ML CONTIENEN FOSFATO SODICO DE PREDNISOLONA EQUIVALENTE A 100 MG DE PREDNISOLONA</t>
  </si>
  <si>
    <t>AA-012NBG003-E673-2022</t>
  </si>
  <si>
    <t>RM-AF-1011/22</t>
  </si>
  <si>
    <t>ERITROPOYETINA SOLUCION INYECTABLE. CADA FRASCO AMPULA CON LIOFILIZADO O SOLUCION CONTIENE: ERITROPOYETINA HUMANA RECOMBINANTE ALFA O BETA DE 4000 UI.</t>
  </si>
  <si>
    <t>010.000.4117.00</t>
  </si>
  <si>
    <t>PENTOXIFILINA. TABLETA O GRAGEA DE LIBERACION PROLONGADA CADA TABLETA O GRAGEA CONTIENE: PENTOXIFILINA 400 MG ENVASE CON 30 TABLETAS O GRAGEAS</t>
  </si>
  <si>
    <t>BENCILPENICILINA SÓDICA CRISTALINA. SOLUCIÓN INYECTABLE CADA FRASCO ÁMPULA CON POLVO CONTIENE: BENCILPENICILINA SÓDICA CRISTALINA EQUIVALENTE A 1000 000 UI DE BENCILPENICILINA. ENVASE CON UN FRASCO ÁMPULA CON O SIN 2 ML DE DILUYENTE.</t>
  </si>
  <si>
    <t>010.000.4176.00</t>
  </si>
  <si>
    <t>NEOMICINA. CÁPSULA O TABLETA CADA TABLETA O CÁPSULA CONTIENE: SULFATO DE NEOMICINA EQUIVALENTE A 250 MG DE NEOMICINA. ENVASE CON 10 CÁPSULAS O TABLETAS.</t>
  </si>
  <si>
    <t xml:space="preserve">LIDOCAINA SOLUCION INYECTABLE AL 2% CADA FRASCO AMPULA CONTIENE: CLORHIDRATO DE LIDOCAINA 1 G. ENVASE CON 5 FRASCOS AMPULA CON 50 ML. </t>
  </si>
  <si>
    <t>TRETINOINA CÁPSULA CADA CAPSULA CONTIENE 10 MG</t>
  </si>
  <si>
    <t>MOKSHA8 FARMACÉUTICA, S. DE R.L. DE C.V.</t>
  </si>
  <si>
    <t>ÁCIDO FÓLINICO, TABLETA, CADA TABLETA CONTIENE 15 MG DE ACIDO FOLINICO</t>
  </si>
  <si>
    <t>AMIKACINA. SOLUCIÓN INYECTABLE. CADA AMPOLLETA O FRASCO ÁMPULA CONTIENE: SULFATO DE AMIKACINA EQUIVALENTE A 500 MG DE AMIKACINA. ENVASE CON 1 AMPOLLETA O FRASCO ÁMPULA CON 2 ML.</t>
  </si>
  <si>
    <t>LIDOCAINA / EPINEFRINA SOLUCION INYECTABLE AL 2% CADA FRASCO AMPULA CONTIENE: CLORHIDRATO DE LIDOCAINA 1 G EPINEFRINA 0.25 MG (1:200 000) ENVASE CON 5 FRASCOS AMPULA CON 50 ML.</t>
  </si>
  <si>
    <t>IMATINIB. COMPRIMIDO RECUBIERTO CADA COMPRIMIDO RECUBIERTO CONTIENE: MESILATO DE IMATINIB 100 MG ENVASE CON 60 COMPRIMIDOS RECUBIERTOS.</t>
  </si>
  <si>
    <t>PROTEIN, S.A. DE C.V.</t>
  </si>
  <si>
    <t>VALPROATO DE MAGNESIO. TABLETA CON CUBIERTA O CAPA ENTÉRICA O TABLETA DE LIBERACIÓN RETARDADA. CADA TABLETA CONTIENE: VALPROATO DE MAGNESIO 200 MG EQUIVALENTE A 185.6 MG DE ÁCIDO VALPROICO Ó VALPROATO DE MAGNESIO 200 MG ENVASE CON 40 TABLETAS.</t>
  </si>
  <si>
    <t>ÁCIDO VALPROICO. CÁPSULA CADA CÁPSULA CONTIENE: ÁCIDO VALPROICO 250 MG ENVASE CON 60 CÁPSULAS.</t>
  </si>
  <si>
    <t>ABBOTT LABORATORIES DE MEXICO, S.A. DE C.V.</t>
  </si>
  <si>
    <t>040.000.2613.00</t>
  </si>
  <si>
    <t>CLONAZEPAM SOLUCION. CADA ML CONTIENE: CLONAZEPAM 2.5MG ENVASE CON 10ML Y GOTERO INTEGRAL</t>
  </si>
  <si>
    <t>040.000.2612.00</t>
  </si>
  <si>
    <t>CLONAZEPAM TABLETA CADA TABLEA CONTIENE: CLONAZEPAM 2MG ENVASE CON 30 TABLETAS</t>
  </si>
  <si>
    <t>VACUNA ANTIVARICELA ATENUADA. SUSPENSION INYECTABLE. CADA FRASCO AMPULA CON LIOFILIZADO CONTIENE: VIRUS VIVOS DE VARICELA ZOSTER ATENUADOS CEPA OKA/MERCK 1350 UFP (UNIDADES FORMADORAS DE PLACA). ENVASE CON UN FRASCOS AMPULA CON LIOFILIZADO (UNA DOSIS DE 0.</t>
  </si>
  <si>
    <t>AA-012NBG003-E721-2022</t>
  </si>
  <si>
    <t>RM-AF-1035/22</t>
  </si>
  <si>
    <t>GRUPO UNIMEDICAL SOLUCIONES, S.A. DE C.V.</t>
  </si>
  <si>
    <t>FUMARATO FERROSO TABLETA CADA TABLETA CONTIENE FUMARATO FERROSO 200 MG EQUIVALENTE A 65.74 DE HIERRO ELEMENTAL ENVASE CON 50 TABLETAS</t>
  </si>
  <si>
    <t>RM-AF-1038/22</t>
  </si>
  <si>
    <t>ÁCIDO ACETILSALICILICO. TABLETA. CADA TABLETA CONTIENE: ACIDO ACETILSALICÍLICO 500 MG. ENVASE CON 20 TABLETAS.</t>
  </si>
  <si>
    <t>AMOXICILINA / ÁCIDO CLAVULÁNICO. SUSPENSIÓN ORAL CADA FRASCO CON POLVO CONTIENE: AMOXICILINA TRIHIDRATADA EQUIVALENTE A 6.0 G DE AMOXICILINA. CLAVULANATO DE POTASIO EQUIVALENTE A 0.429 MG DE ÁCIDO CLAVULÁNICO. ENVASE CON 100 ML, CADA 5 ML DE SUSPENSIÓN CON</t>
  </si>
  <si>
    <t>AA-012NBG003-E643-2022</t>
  </si>
  <si>
    <t>RM-AF-0876/22</t>
  </si>
  <si>
    <t>BUDESONIDA. SUSPENSIÓN. PARA NEBULIZAR. CADA ENVASE CONTIENE: BUDESONIDA (MICRONIZADA) 0.250 MG. ENVASE CON 5 ENVASES CON 2 ML.</t>
  </si>
  <si>
    <t>010.000.4333.00</t>
  </si>
  <si>
    <t>BUDESONIDA. SUSPENSIÓN PARA NEBULIZAR. CADA ENVASE CONTIENE: BUDESONIDA (MICRONIZADA) 0.500 MG. ENVASE CON 5 ENVASES CON 2 ML.</t>
  </si>
  <si>
    <t>010.000.4140.00</t>
  </si>
  <si>
    <t>IMIQUIMOD 5 % TOPICO</t>
  </si>
  <si>
    <t>COMPLEJO OSEINICO 600 MG</t>
  </si>
  <si>
    <t>PARACETAMOL SOLUCION ORAL. CONTIENE 3.2 G EN 100 ML, FRASCO CON 120 ML</t>
  </si>
  <si>
    <t xml:space="preserve">TRAMADOL CAPSULA, CADA CAPSULA CONTIENE: CLORHIDRATO DE TRAMADOL 50 MG. </t>
  </si>
  <si>
    <t>COMPLEJO B. TABLETA, COMPRIMIDO O CÁPSULA. CADA TABLETA, COMPRIMIDO O CÁPSULA CONTIENE: MONONITRATO O CLORHIDRATO DE TIAMINA 100 MG. CLORHIDRATO DE PIRIDOXINA 5 MG. CIANOCOBALAMINA 50 ?G ENVASE CON 30 TABLETAS, COMPRIMIDOS O CÁPSULAS.</t>
  </si>
  <si>
    <t>REMIFENTANILO CLORHIDRATO DE , SOLUCION INYECTABLE. CADA FRASCO AMPULA CONTIENE: CLORHIDRATO DE REMIFENTANILO EQUIVALENTE A 2 MG.</t>
  </si>
  <si>
    <t>RM-AF-0919/22</t>
  </si>
  <si>
    <t>HOSPITALES Y QUIROFANOS, S.A. DE C.V.</t>
  </si>
  <si>
    <t xml:space="preserve">LACTOBACILUS REUTERI GOTAS CADA FRASCO CONTIENE 5 ML </t>
  </si>
  <si>
    <t>ENTREGA DE DE MEDICAMENTOS DEL MES DE NOVIEMBRE DE 2022</t>
  </si>
  <si>
    <t>SOLICITUD 330015422000513-1</t>
  </si>
  <si>
    <t>PROCEDIMIENTO DE COMPRA</t>
  </si>
  <si>
    <t>NO. DE PROCEDIMIENTO DE COMPRA</t>
  </si>
  <si>
    <t>JHADYD SA DE CV</t>
  </si>
  <si>
    <t>AA-012NBG003-E552-2022</t>
  </si>
  <si>
    <t>LA012M7B998-E165-2021</t>
  </si>
  <si>
    <t>SANOFI AVENTIS DE MEXICO S.A. DE C.V.</t>
  </si>
  <si>
    <t>RM-AF-0075/22</t>
  </si>
  <si>
    <t>NEOLPHARMA SA DE CV</t>
  </si>
  <si>
    <t>R-46072</t>
  </si>
  <si>
    <t>R-46073</t>
  </si>
  <si>
    <t>GLAXO SMITHKLINE MEXICO, SA DE CV</t>
  </si>
  <si>
    <t>LA012M7B998-E197-2021</t>
  </si>
  <si>
    <t>LA012M7B998-E198-2021</t>
  </si>
  <si>
    <t>R-580276474</t>
  </si>
  <si>
    <t>R-580276867</t>
  </si>
  <si>
    <t>R-580276866</t>
  </si>
  <si>
    <t>FARMACEUTICOS MAYPO, S.A. DE C.V.</t>
  </si>
  <si>
    <t>SOLUTESA SOLUCIONES TECNICAS PARA LA SALUD S.A DE C.V.</t>
  </si>
  <si>
    <t>MERCK SHARP &amp; DOHME COMERCIALIZADORA,  S DE RL DE CV</t>
  </si>
  <si>
    <t>RM-AF-0391/22</t>
  </si>
  <si>
    <t>010.000.7017.01</t>
  </si>
  <si>
    <t>BUROSUMAB. SOLUCIÓN. Cada frasco ámpula contiene: burosumab 20 mg. Envase con un frasco ámpula con 1 mL (20 mg/mL).</t>
  </si>
  <si>
    <t>RM-AF-0965/22</t>
  </si>
  <si>
    <t>AA-012NBG003-E681-2022</t>
  </si>
  <si>
    <t>010.000.7017.02</t>
  </si>
  <si>
    <t>BUROSUMAB. SOLUCIÓN. Cada frasco ámpula contiene: burosumab 30 mg. Envase con un frasco ámpula con 1 mL (30 mg/mL).</t>
  </si>
  <si>
    <t>010.000.2188.00</t>
  </si>
  <si>
    <t>Ipratropio-salbutamol. Solución Cada ampolleta contiene: Bromuro de ipratropio monohidratado equivalente a 0.500 mg de bromuro de ipratropio. Sulfato de salbutamol equivalente a 2.500 mg de salbutamol. Envase con 10 ampolletas de 2.5 ml.</t>
  </si>
  <si>
    <t>CETIRIZINA SOL. 1MG/ML</t>
  </si>
  <si>
    <t>RM-AF-0871/22</t>
  </si>
  <si>
    <t>LA-012M7B997-E58-2022</t>
  </si>
  <si>
    <t>CIMA FARMACEUTICA, SA DE CV</t>
  </si>
  <si>
    <t>RM-AF-0911/22</t>
  </si>
  <si>
    <t>010.000.0247.01</t>
  </si>
  <si>
    <t>Dexmedetomidina solución inyectable. Cada frasco ámpula contiene: clorhidrato de dexmedetomidina 200 µg envase con 5 frasco ámpula</t>
  </si>
  <si>
    <t>RM-AF-0914/22</t>
  </si>
  <si>
    <t>NOVO NORDISK MEXICO SA DE CV</t>
  </si>
  <si>
    <t>AA-012NBG003-E661-2022</t>
  </si>
  <si>
    <t>HI-TEC MEDICAL S.A. DE C.V.</t>
  </si>
  <si>
    <t>GRUPO FARMACEUTICO TOTAL FARMA, SA D CV</t>
  </si>
  <si>
    <t>COMPRA DIRECTA</t>
  </si>
  <si>
    <t>010.000.2118.00</t>
  </si>
  <si>
    <t>Aceite de almendras dulces. Crema Aceite de almendras dulces e hidróxido de calcio. Envase con 240 ml.</t>
  </si>
  <si>
    <t>010.000.4507.00</t>
  </si>
  <si>
    <t>Deflazacort. Tableta. Cada tableta contiene: deflazacort 30 mg Envase con 10 Tabletas.</t>
  </si>
  <si>
    <t>R-1642</t>
  </si>
  <si>
    <t>LA-012M7B998-E11-2022</t>
  </si>
  <si>
    <t>R-1640</t>
  </si>
  <si>
    <t>R-46074</t>
  </si>
  <si>
    <t>LA012M7B998-E196-2021</t>
  </si>
  <si>
    <t>RM-AF-0210/22</t>
  </si>
  <si>
    <t>AA-012NBG003-E10-2022</t>
  </si>
  <si>
    <t>EVOLUTION PROCES, SA DE CV</t>
  </si>
  <si>
    <t>010.000.2617.00</t>
  </si>
  <si>
    <t>Levetiracetam. Tableta Cada Tableta contiene: Levetiracetam 500 mg Envase con 60 Tabletas.</t>
  </si>
  <si>
    <t>RM-AF-0215/22</t>
  </si>
  <si>
    <t>010.000.1094.00</t>
  </si>
  <si>
    <t>Cabergolina. Tableta Cada Tableta contiene: Cabergolina 0.5 mg Envase con 2 Tabletas.</t>
  </si>
  <si>
    <t>RM-AF-0226/22</t>
  </si>
  <si>
    <t>MICRO PHARMACEUTICALS MEXICO, S D RL DE CV</t>
  </si>
  <si>
    <t>LABORATORIOS GROSSMAN, SA</t>
  </si>
  <si>
    <t>010.000.4134.00</t>
  </si>
  <si>
    <t>Hidroquinona. Crema Cada 100 gramos contienen: Hidroquinona 4.0 g Envase con 15 g.</t>
  </si>
  <si>
    <t>RM-AF-0137/22</t>
  </si>
  <si>
    <t>010.000.5636.00</t>
  </si>
  <si>
    <t>Eltrombopag. Tableta Cada Tableta contiene: Eltrombopag olamina equivalente a 25 mg de eltrombopag Envase con 28 Tabletas.</t>
  </si>
  <si>
    <t>RM-AF-0913/22</t>
  </si>
  <si>
    <t>FARMADESCUENTO, SA DE CV</t>
  </si>
  <si>
    <t>010.000.3461.00</t>
  </si>
  <si>
    <t>Azatioprina. Tableta Cada Tableta contiene: Azatioprina 50 mg Envase con 50 Tabletas.</t>
  </si>
  <si>
    <t>RM-AF-0915/22</t>
  </si>
  <si>
    <t>010.000.6000.00</t>
  </si>
  <si>
    <t>Carbonato de calcio/ Vitamina D3. Tableta. Cada tableta contiene: Carbonato de calcio 1666.670 mg equivalente a 600 mg de calcio. Colecalciferol 6.2 mg equivalente a 400 UI de Vitamina D3. Envase con 30 tabletas.</t>
  </si>
  <si>
    <t>RM-AF-0400/22</t>
  </si>
  <si>
    <t>LABORATORIOS ALFASIGMA MEXICO, SA DE CV</t>
  </si>
  <si>
    <t>RM-AF-0920/22</t>
  </si>
  <si>
    <t>PRODUCTOS CIENTIFICOS, SA DE CV</t>
  </si>
  <si>
    <t>010.000.5337.00</t>
  </si>
  <si>
    <t>Tobramicina. Solución Para Nebulizador Cada ampolleta contiene: Tobramicina 300 mg Envase con 14 sobres. Cada sobre con 4 ampolletas de 5 ml cada una.</t>
  </si>
  <si>
    <t>RM-AF-0939/22</t>
  </si>
  <si>
    <t>LA-012M7B997-E73-2022</t>
  </si>
  <si>
    <t>RM-AF-0925/22</t>
  </si>
  <si>
    <t>060.833.0312</t>
  </si>
  <si>
    <t>Soluciones. Dexpantenol al 5%(Gel). Tubo de 10 g.</t>
  </si>
  <si>
    <t>010.000.5302.00</t>
  </si>
  <si>
    <t>Nitrofurantoína. Suspensión Oral Cada 100 ml contienen: Nitrofurantoina 500 mg Envase con 120 ml (25 mg/ 5 ml).</t>
  </si>
  <si>
    <t>RM-AF-0393/22</t>
  </si>
  <si>
    <t>010.000.6344.00</t>
  </si>
  <si>
    <t>CEFIXIMA. SUSPENSIÓN ORAL Cada 5 mL de suspensión contienen: Cefixima 100 mg Frasco con polvo para reconstituir 50 mL, con pipeta dosificadora.</t>
  </si>
  <si>
    <t>RM-AF-0034/22</t>
  </si>
  <si>
    <t>LABORATORIOS SOPHIA S.A. DE C.V.</t>
  </si>
  <si>
    <t>RM-AF-1040/22</t>
  </si>
  <si>
    <t>RM-AF-0978/22</t>
  </si>
  <si>
    <t>010.000.5485.00</t>
  </si>
  <si>
    <t>Olanzapina. Tableta Cada Tableta contiene: olanzapina 5 mg Envase con 14 Tabletas.</t>
  </si>
  <si>
    <t>010.000.5306.00</t>
  </si>
  <si>
    <t>Ácido micofenólico. Comprimido Cada Comprimido contiene: Micofenolato de mofetilo 500 mg Envase con 50 Comprimidos</t>
  </si>
  <si>
    <t>010.000.4582.00</t>
  </si>
  <si>
    <t>Oseltamivir. Cápsula Cada Cápsula contiene: oseltamivir 75.0 mg Envase con 10 Cápsulas</t>
  </si>
  <si>
    <t>MULTIVITAMINAS (POLIVITAMINAS) Y MINERALES. JARABE. CADA 5 ML CONTIENEN: VITAMINA A 2500 UI. VITAMINA D2 200 UI. VITAMINA E 15.0 MG VITAMINA C 60.0 MG. TIAMINA 1.05 MG. RIBOFLAVINA 1.2 MG. PIRIDOXINA 1.05 MG CIANOCOVALAMINA 4.5 UG, NICOTINAMIDA 13.5 MG. HIERRO ELEMENTAL10.0 MG. ENVASAE CON 240 ML. Y DOSIFICADOR</t>
  </si>
  <si>
    <t>010.000.4112.00</t>
  </si>
  <si>
    <t>Resina de colestiramina. Polvo. Cada sobre contiene: Resina de colestiramina 4 g Envase con 50 sobres.</t>
  </si>
  <si>
    <t>BAÑO COLOIDE. POLVO. CADA GRAMO CONTIENE: HARINA DE SOYA 965 MG (CONTENIDO PROTEICO 45%) POLIVIDONA 20 MG ENVASE CON 1 SOBRES INDIVIDUAL DE 90 G.</t>
  </si>
  <si>
    <t>RM-AF-0912/22</t>
  </si>
  <si>
    <t>TRAMADOL TABLETA LIBERACION PROLONGADA, CADA TABLETA CONTIENE:</t>
  </si>
  <si>
    <t>EVEROLIMUS TABLETAS DE 0.75 MG</t>
  </si>
  <si>
    <t>010.000.4358.01</t>
  </si>
  <si>
    <t>Pregabalina. Cápsula Cada Cápsula contiene: Pregabalina 150 mg Envase con 28 Cápsulas</t>
  </si>
  <si>
    <t>MEDICAL PHARMACEUTICA, SA DE CV</t>
  </si>
  <si>
    <t>AA012M7B998-E165-2021</t>
  </si>
  <si>
    <t>010.000.2024.00</t>
  </si>
  <si>
    <t>Isoconazol. Crema Cada 100 gramos contiene: Nitrato de isoconazol 1 g Envase con 20 g.</t>
  </si>
  <si>
    <t>.</t>
  </si>
  <si>
    <t>ENTREDAS DE MEDICAMENTOS DEL MES DE DICIEMBRE DE 2022</t>
  </si>
  <si>
    <t>SOLICITUD 330015423000011</t>
  </si>
  <si>
    <t>SIMOCTOCOG ALFA. SOLUCIÓN INYECTABLE EL FRASCO ÁMPULA CON POLVO</t>
  </si>
  <si>
    <t>CE012NBG003-E4-2022</t>
  </si>
  <si>
    <t>OCTAPHARMA, S.A. DE C.V.</t>
  </si>
  <si>
    <t>ULSA TECH, S.A. DE C.V.</t>
  </si>
  <si>
    <t>ERIOMEX, S.A. DE C.V.</t>
  </si>
  <si>
    <t>VITASANITAS, S.A. DE C.V.</t>
  </si>
  <si>
    <t>ESTREPTOMICINA SOLUCION INYECTABLE CADA FRASCO AMPULA CONTIENE</t>
  </si>
  <si>
    <t>010.000.0474.00</t>
  </si>
  <si>
    <t>Hidrocortisona. Solución Inyectable Cada frasco ámpula contiene: Succinato sódico de hidrocortisona equivalente a 100 mg de hidrocortisona. Envase con 50 frascos ámpula y 50 ampolletas con 2 ml de diluyente.</t>
  </si>
  <si>
    <t>TAKEDA MEXICO, S.A. DE C.V.</t>
  </si>
  <si>
    <t>AA012M7B998-E198-2021</t>
  </si>
  <si>
    <t>PFIZER, S.A. DE C.V.</t>
  </si>
  <si>
    <t>ALVARTIS PHARMA, S.A. DE C.V.</t>
  </si>
  <si>
    <t>RM-AF-0941/22</t>
  </si>
  <si>
    <t>GLOBAL BUSINESS GROUP, S.A. DE C.V.</t>
  </si>
  <si>
    <t>Aminofilina. Solución Inyectable. Cada ampolleta contiene: Aminofilina 250 mg. Envase con 5 ampolletas de 10 ml.</t>
  </si>
  <si>
    <t>FACTOR VIIIANTIHEMOFILICO FACTOR DE VON WILLEBRAND. SOLUCION</t>
  </si>
  <si>
    <t>SANOFI-AVENTIS DE MÉXICO, S.A. DE C.V.</t>
  </si>
  <si>
    <t>LABORATORIOS JAYOR, S.A. DE C.V.</t>
  </si>
  <si>
    <t>AA-012M7B998-E24-2022</t>
  </si>
  <si>
    <t>RM-AF-0663/22</t>
  </si>
  <si>
    <t>010.000.3012.00</t>
  </si>
  <si>
    <t>Fluorouracilo. Solución Inyectable. Cada ampolleta o frasco ámpula contiene: Fluorouracilo 250 mg. Envase con 10 ampolletas o frascos ámpula con 10 ml.</t>
  </si>
  <si>
    <t>ASTRAZENECA, S.A. DE C.V.</t>
  </si>
  <si>
    <t>ZINC 1MG/1 ML</t>
  </si>
  <si>
    <t>AA-012NBG003-E297-2022</t>
  </si>
  <si>
    <t>RM-AF-0511/22</t>
  </si>
  <si>
    <t>PRODUCTOS HOSPITALARIOS, S.A. DE C.V.</t>
  </si>
  <si>
    <t>Hierro dextrán. Solución Inyectable Cada ampolleta contiene: Hierro en forma de hierro dextrán 100 mg Envase con 3 ampolletas de 2 ml.</t>
  </si>
  <si>
    <t>LABORATORIOS VANQUISH, S.A. DE C.V.</t>
  </si>
  <si>
    <t>INSULINA HUMANA. SOLUCION INYECTABLE ACCION RAPIDA REGULAR CADA ML</t>
  </si>
  <si>
    <t>LA-012M7B997-E68-2022</t>
  </si>
  <si>
    <t>RM-AF-0875/22</t>
  </si>
  <si>
    <t>BIOSISTEMAS Y SEGURIDAD PRIVADA, S.A. DE C.V.</t>
  </si>
  <si>
    <t>AA-012NBG003-E732-2022</t>
  </si>
  <si>
    <t>PLERIXAFORD 24 MG</t>
  </si>
  <si>
    <t>FACTOR DE COAGULACION VII ALFA RECOMBINANTE SOLUCION INYECTABLE 2 MG</t>
  </si>
  <si>
    <t>010.000.1081.01</t>
  </si>
  <si>
    <t>Gonadotrofina coriónica. Solución Inyectable Cada frasco ámpula o ampolleta con liofilizado contiene: Gonadotrofina coriónica 5 000 UI Envase con 1 o 3 ampolletas o frascos viales y 1 o 3 ampolletas con 1 ml de diluyente.</t>
  </si>
  <si>
    <t>010.000.0612.00</t>
  </si>
  <si>
    <t>Norepinefrina. Solución Inyectable Cada ampolleta contiene: Bitartrato de norepinefrina equivalente a 4 mg de norepinefrina. Envase con 50 ampolletas de 4 ml.</t>
  </si>
  <si>
    <t>BUMETANIDA SOLUCION INYECTABLE (0.5 MG/2ML), CADA AMPOLLETA CONTIENE</t>
  </si>
  <si>
    <t>Interferón (Beta). Solución Inyectable. Cada frasco ámpula o jeringa prellenada contiene: Interferón beta 1a 44 µg (12 millones UI). Envase con jeringa prellenada con 0.5 ml.</t>
  </si>
  <si>
    <t>AA-012NBG003-E780-2022</t>
  </si>
  <si>
    <t>RM-AF-1066/22</t>
  </si>
  <si>
    <t>SUMINISTROS MEDICOS DEL CENTRO, S.A. DE C.V.</t>
  </si>
  <si>
    <t>WARFARINA. TABLETA CADA TABLETA CONTIENE: WARFARINA SÓDICA 5 MG</t>
  </si>
  <si>
    <t xml:space="preserve">QUIMICA Y FARMACIA, S.A. DE C.V. </t>
  </si>
  <si>
    <t>010.000.6150.00</t>
  </si>
  <si>
    <t>Budesonida. Aerosol Para Inhalacion Bucal. Cada gramo contiene: Budesonida 4.285 mg Envase presurizado con 200 dosis de 200 µg cada una y dispositivo inhalador.</t>
  </si>
  <si>
    <t>RM-AF-0209/22</t>
  </si>
  <si>
    <t>BIORESEARCH DE MÉXICO, S.A. DE C.V.</t>
  </si>
  <si>
    <t>IMED ORPHAN, S.A.P.I. DE C.V.</t>
  </si>
  <si>
    <t>010.000.5486.00</t>
  </si>
  <si>
    <t>Olanzapina. Tableta Cada Tableta contiene: olanzapina 10 mg Envase con 14 Tabletas.</t>
  </si>
  <si>
    <t>AA-012NBG003-E575-2022</t>
  </si>
  <si>
    <t>RECORDATI RARE DISEASES, S.A. DE C.V.</t>
  </si>
  <si>
    <t>010.000.6169.00</t>
  </si>
  <si>
    <t>Endocrinología y Metabolismo Levotiroxina Sódica. Tableta. Cada tableta contiene: Levotiroxina sódica 25 µg Envase con 50 tabletas.</t>
  </si>
  <si>
    <t>RM-AF-0065/22</t>
  </si>
  <si>
    <t>MERCK, S.A. DE C.V.</t>
  </si>
  <si>
    <t>AA-012NBG003-E636-2022</t>
  </si>
  <si>
    <t>RM-AF-0938/22</t>
  </si>
  <si>
    <t>POSACONAZOL 40MG/ML</t>
  </si>
  <si>
    <t>RM-AF-0968/22</t>
  </si>
  <si>
    <t>RM-AF-0337/22</t>
  </si>
  <si>
    <t>ESPECIALISTAS EN FARMACOS DEL NORTE, S.A. DE C.V.</t>
  </si>
  <si>
    <t>RM-AF-0405/22</t>
  </si>
  <si>
    <t>PHARMA TYCSA, S.A. DE C.V.</t>
  </si>
  <si>
    <t>CEFALEXINA, SUSPESION ORAL CADA 5 MILILITROS CONTIENE MONOHIDRATO DE</t>
  </si>
  <si>
    <t>HIALURONATO GOTAS OFTALMICA, CADA MILILITRO DE SOLUCIÓN CONTIENE</t>
  </si>
  <si>
    <t>040.000.6299.00</t>
  </si>
  <si>
    <t>QUETIAPINA. TABLETA Cada tableta contiene: Fumarato de quetiapina Equivalente a 25 mg de quetiapina. Envase con 30 tabletas</t>
  </si>
  <si>
    <t>FLUTICASONA 27.5 MCG/5ML. SPRAY</t>
  </si>
  <si>
    <t>RALTEGRAVIR 400 MG</t>
  </si>
  <si>
    <t>ABASTO Y SUMINISTRO EN FARMACOS GADEC, S.A. DE C.V.</t>
  </si>
  <si>
    <t>OMEPRAZOL MAGNESICO CAPSULA, CADA CAPSULA CONTIENE OMEPRAZOL</t>
  </si>
  <si>
    <t>VALPROATO SEMISÓDICO. COMPRIMIDO CON CAPA ENTÉRICA CADA COMPRIMIDO</t>
  </si>
  <si>
    <t>RM-AF-0283/22</t>
  </si>
  <si>
    <t>SUN PHARMA DE MÉXICO, S.A. DE C.V.</t>
  </si>
  <si>
    <t>Hidroclorotiazida. Tableta Cada Tableta contiene: Hidroclorotiazida 25 mg Envase con 20 Tabletas.</t>
  </si>
  <si>
    <t>Ciprofloxacino. Solución Oftálmica Cada 1 ml contiene: Clorhidrato de ciprofloxacino monohidratado equivalente a 3.0 mg de ciprofloxacino. Envase con gotero integral con 5 ml.</t>
  </si>
  <si>
    <t>KETOROLACO TABLETA CADA TABLETA CONTIENE KETOROLACO TROMETAMINA 10</t>
  </si>
  <si>
    <t>010.000.0624.00</t>
  </si>
  <si>
    <t>Acenocumarol. Tableta Cada Tableta contiene: Acenocumarol 4 mg. Envase con 20 tabletas.</t>
  </si>
  <si>
    <t>CASEINATO DE CALCIO. POLVO. CADA 100 G CONTIENEN: PROTEÍNAS 86.0 A 90.0 G.</t>
  </si>
  <si>
    <t>En este mes no se recibió solicitud de acceso para este 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</si>
</sst>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medium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1" xfId="0" applyFont="1" applyBorder="1" applyAlignment="1">
      <alignment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0" fontId="2" fillId="0" borderId="3" xfId="0" applyFont="1" applyBorder="1"/>
    <xf numFmtId="38" fontId="1" fillId="0" borderId="1" xfId="0" applyNumberFormat="1" applyFont="1" applyBorder="1" applyAlignment="1">
      <alignment wrapText="1"/>
    </xf>
    <xf numFmtId="38" fontId="2" fillId="0" borderId="2" xfId="0" applyNumberFormat="1" applyFont="1" applyBorder="1"/>
    <xf numFmtId="38" fontId="2" fillId="0" borderId="3" xfId="0" applyNumberFormat="1" applyFont="1" applyBorder="1"/>
    <xf numFmtId="38" fontId="2" fillId="0" borderId="3" xfId="0" applyNumberFormat="1" applyFont="1" applyBorder="1" applyAlignment="1">
      <alignment horizontal="center" vertical="center" wrapText="1"/>
    </xf>
    <xf numFmtId="40" fontId="1" fillId="0" borderId="1" xfId="0" applyNumberFormat="1" applyFont="1" applyBorder="1" applyAlignment="1">
      <alignment wrapText="1"/>
    </xf>
    <xf numFmtId="40" fontId="2" fillId="0" borderId="2" xfId="0" applyNumberFormat="1" applyFont="1" applyBorder="1"/>
    <xf numFmtId="40" fontId="2" fillId="0" borderId="3" xfId="0" applyNumberFormat="1" applyFont="1" applyBorder="1"/>
    <xf numFmtId="40" fontId="2" fillId="0" borderId="3" xfId="0" applyNumberFormat="1" applyFont="1" applyBorder="1" applyAlignment="1">
      <alignment horizontal="left"/>
    </xf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40" fontId="5" fillId="0" borderId="1" xfId="0" applyNumberFormat="1" applyFont="1" applyFill="1" applyBorder="1" applyAlignment="1">
      <alignment wrapText="1"/>
    </xf>
    <xf numFmtId="38" fontId="5" fillId="0" borderId="1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8" fillId="0" borderId="4" xfId="0" applyFont="1" applyFill="1" applyBorder="1"/>
    <xf numFmtId="44" fontId="6" fillId="0" borderId="4" xfId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8" fillId="0" borderId="5" xfId="0" applyFont="1" applyFill="1" applyBorder="1"/>
    <xf numFmtId="44" fontId="6" fillId="0" borderId="5" xfId="1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40" fontId="2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2" xfId="0" applyNumberFormat="1" applyBorder="1"/>
    <xf numFmtId="0" fontId="0" fillId="0" borderId="2" xfId="0" applyBorder="1"/>
    <xf numFmtId="0" fontId="2" fillId="0" borderId="7" xfId="0" applyFont="1" applyBorder="1"/>
    <xf numFmtId="40" fontId="0" fillId="0" borderId="2" xfId="0" applyNumberFormat="1" applyBorder="1"/>
    <xf numFmtId="164" fontId="0" fillId="0" borderId="3" xfId="0" applyNumberFormat="1" applyBorder="1"/>
    <xf numFmtId="0" fontId="0" fillId="0" borderId="3" xfId="0" applyBorder="1"/>
    <xf numFmtId="40" fontId="0" fillId="0" borderId="3" xfId="0" applyNumberFormat="1" applyBorder="1"/>
    <xf numFmtId="0" fontId="0" fillId="2" borderId="3" xfId="0" applyFill="1" applyBorder="1"/>
    <xf numFmtId="164" fontId="0" fillId="0" borderId="0" xfId="0" applyNumberFormat="1"/>
    <xf numFmtId="0" fontId="0" fillId="0" borderId="2" xfId="0" applyFill="1" applyBorder="1"/>
    <xf numFmtId="0" fontId="0" fillId="0" borderId="3" xfId="0" applyFill="1" applyBorder="1"/>
    <xf numFmtId="40" fontId="0" fillId="0" borderId="2" xfId="0" applyNumberFormat="1" applyFill="1" applyBorder="1"/>
    <xf numFmtId="0" fontId="0" fillId="0" borderId="8" xfId="0" applyFill="1" applyBorder="1"/>
    <xf numFmtId="40" fontId="0" fillId="0" borderId="3" xfId="0" applyNumberFormat="1" applyFill="1" applyBorder="1"/>
    <xf numFmtId="0" fontId="0" fillId="2" borderId="0" xfId="0" applyFill="1"/>
    <xf numFmtId="164" fontId="0" fillId="0" borderId="3" xfId="0" applyNumberFormat="1" applyFill="1" applyBorder="1"/>
    <xf numFmtId="0" fontId="0" fillId="0" borderId="0" xfId="0" applyNumberFormat="1"/>
    <xf numFmtId="22" fontId="0" fillId="0" borderId="0" xfId="0" applyNumberFormat="1"/>
    <xf numFmtId="0" fontId="0" fillId="0" borderId="2" xfId="0" applyNumberFormat="1" applyBorder="1"/>
    <xf numFmtId="2" fontId="0" fillId="0" borderId="0" xfId="0" applyNumberFormat="1"/>
    <xf numFmtId="22" fontId="0" fillId="0" borderId="8" xfId="0" applyNumberFormat="1" applyBorder="1"/>
    <xf numFmtId="0" fontId="0" fillId="0" borderId="8" xfId="0" applyBorder="1"/>
    <xf numFmtId="2" fontId="0" fillId="0" borderId="8" xfId="0" applyNumberFormat="1" applyBorder="1"/>
    <xf numFmtId="22" fontId="0" fillId="0" borderId="3" xfId="0" applyNumberFormat="1" applyBorder="1"/>
    <xf numFmtId="0" fontId="0" fillId="0" borderId="3" xfId="0" applyNumberFormat="1" applyBorder="1"/>
    <xf numFmtId="2" fontId="0" fillId="0" borderId="3" xfId="0" applyNumberFormat="1" applyBorder="1"/>
    <xf numFmtId="40" fontId="0" fillId="0" borderId="8" xfId="0" applyNumberFormat="1" applyFill="1" applyBorder="1"/>
    <xf numFmtId="0" fontId="7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/>
    <xf numFmtId="44" fontId="2" fillId="0" borderId="2" xfId="1" applyFont="1" applyBorder="1"/>
    <xf numFmtId="0" fontId="0" fillId="0" borderId="2" xfId="0" applyBorder="1" applyAlignment="1">
      <alignment horizontal="left"/>
    </xf>
    <xf numFmtId="0" fontId="2" fillId="0" borderId="3" xfId="0" applyNumberFormat="1" applyFont="1" applyBorder="1"/>
    <xf numFmtId="44" fontId="2" fillId="0" borderId="3" xfId="1" applyFont="1" applyBorder="1"/>
    <xf numFmtId="0" fontId="0" fillId="0" borderId="3" xfId="0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44" fontId="0" fillId="0" borderId="3" xfId="1" applyFont="1" applyBorder="1"/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NumberFormat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>
      <selection activeCell="C33" sqref="C33"/>
    </sheetView>
  </sheetViews>
  <sheetFormatPr baseColWidth="10" defaultRowHeight="15" x14ac:dyDescent="0.25"/>
  <cols>
    <col min="1" max="1" width="17.42578125" bestFit="1" customWidth="1"/>
    <col min="2" max="2" width="14.28515625" bestFit="1" customWidth="1"/>
    <col min="3" max="3" width="52" customWidth="1"/>
    <col min="4" max="4" width="14.28515625" customWidth="1"/>
    <col min="5" max="5" width="16" customWidth="1"/>
    <col min="7" max="7" width="13.5703125" bestFit="1" customWidth="1"/>
    <col min="8" max="8" width="44.7109375" customWidth="1"/>
  </cols>
  <sheetData>
    <row r="1" spans="1:11" ht="16.5" x14ac:dyDescent="0.3">
      <c r="A1" s="91" t="s">
        <v>249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6.5" x14ac:dyDescent="0.3">
      <c r="A2" s="91" t="s">
        <v>250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6.5" x14ac:dyDescent="0.3">
      <c r="A3" s="91" t="s">
        <v>251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6.5" x14ac:dyDescent="0.3">
      <c r="A4" s="91" t="s">
        <v>252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6.5" x14ac:dyDescent="0.3">
      <c r="A5" s="91" t="s">
        <v>253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15.75" thickBot="1" x14ac:dyDescent="0.3"/>
    <row r="7" spans="1:11" ht="50.25" thickBot="1" x14ac:dyDescent="0.35">
      <c r="A7" s="1" t="s">
        <v>0</v>
      </c>
      <c r="B7" s="1" t="s">
        <v>1</v>
      </c>
      <c r="C7" s="1" t="s">
        <v>56</v>
      </c>
      <c r="D7" s="1" t="s">
        <v>147</v>
      </c>
      <c r="E7" s="1" t="s">
        <v>148</v>
      </c>
      <c r="F7" s="1" t="s">
        <v>149</v>
      </c>
      <c r="G7" s="1" t="s">
        <v>150</v>
      </c>
      <c r="H7" s="1" t="s">
        <v>204</v>
      </c>
      <c r="I7" s="6" t="s">
        <v>246</v>
      </c>
      <c r="J7" s="10" t="s">
        <v>247</v>
      </c>
      <c r="K7" s="10" t="s">
        <v>248</v>
      </c>
    </row>
    <row r="8" spans="1:11" ht="16.5" x14ac:dyDescent="0.3">
      <c r="A8" s="2">
        <v>44568</v>
      </c>
      <c r="B8" s="4" t="s">
        <v>2</v>
      </c>
      <c r="C8" s="4" t="s">
        <v>57</v>
      </c>
      <c r="G8" s="4" t="s">
        <v>151</v>
      </c>
      <c r="H8" s="4" t="s">
        <v>205</v>
      </c>
      <c r="I8" s="7">
        <v>2144</v>
      </c>
      <c r="J8" s="11">
        <v>39664</v>
      </c>
      <c r="K8" s="11">
        <v>18.5</v>
      </c>
    </row>
    <row r="9" spans="1:11" ht="16.5" x14ac:dyDescent="0.3">
      <c r="A9" s="3">
        <v>44571</v>
      </c>
      <c r="B9" s="5" t="s">
        <v>3</v>
      </c>
      <c r="C9" s="5" t="s">
        <v>58</v>
      </c>
      <c r="G9" s="5" t="s">
        <v>152</v>
      </c>
      <c r="H9" s="5" t="s">
        <v>206</v>
      </c>
      <c r="I9" s="8">
        <v>90</v>
      </c>
      <c r="J9" s="12">
        <v>7560</v>
      </c>
      <c r="K9" s="12">
        <v>84</v>
      </c>
    </row>
    <row r="10" spans="1:11" ht="16.5" x14ac:dyDescent="0.3">
      <c r="A10" s="3">
        <v>44571</v>
      </c>
      <c r="B10" s="5"/>
      <c r="C10" s="5" t="s">
        <v>59</v>
      </c>
      <c r="G10" s="5" t="s">
        <v>153</v>
      </c>
      <c r="H10" s="5" t="s">
        <v>207</v>
      </c>
      <c r="I10" s="8">
        <v>4</v>
      </c>
      <c r="J10" s="12">
        <v>7160</v>
      </c>
      <c r="K10" s="12">
        <v>1790</v>
      </c>
    </row>
    <row r="11" spans="1:11" ht="16.5" x14ac:dyDescent="0.3">
      <c r="A11" s="3">
        <v>44572</v>
      </c>
      <c r="B11" s="5"/>
      <c r="C11" s="5" t="s">
        <v>59</v>
      </c>
      <c r="G11" s="5" t="s">
        <v>153</v>
      </c>
      <c r="H11" s="5" t="s">
        <v>207</v>
      </c>
      <c r="I11" s="8">
        <v>103</v>
      </c>
      <c r="J11" s="12">
        <v>184370</v>
      </c>
      <c r="K11" s="12">
        <v>1790</v>
      </c>
    </row>
    <row r="12" spans="1:11" ht="16.5" x14ac:dyDescent="0.3">
      <c r="A12" s="3">
        <v>44572</v>
      </c>
      <c r="B12" s="5" t="s">
        <v>4</v>
      </c>
      <c r="C12" s="5" t="s">
        <v>60</v>
      </c>
      <c r="G12" s="5" t="s">
        <v>154</v>
      </c>
      <c r="H12" s="5" t="s">
        <v>208</v>
      </c>
      <c r="I12" s="8">
        <v>17</v>
      </c>
      <c r="J12" s="12">
        <v>33814.699999999997</v>
      </c>
      <c r="K12" s="12">
        <v>1989.1</v>
      </c>
    </row>
    <row r="13" spans="1:11" ht="16.5" x14ac:dyDescent="0.3">
      <c r="A13" s="3">
        <v>44573</v>
      </c>
      <c r="B13" s="5"/>
      <c r="C13" s="5" t="s">
        <v>61</v>
      </c>
      <c r="G13" s="5"/>
      <c r="H13" s="5" t="s">
        <v>209</v>
      </c>
      <c r="I13" s="8">
        <v>500</v>
      </c>
      <c r="J13" s="12">
        <v>5500</v>
      </c>
      <c r="K13" s="12">
        <v>11</v>
      </c>
    </row>
    <row r="14" spans="1:11" ht="16.5" x14ac:dyDescent="0.3">
      <c r="A14" s="3">
        <v>44574</v>
      </c>
      <c r="B14" s="5" t="s">
        <v>5</v>
      </c>
      <c r="C14" s="5" t="s">
        <v>62</v>
      </c>
      <c r="G14" s="5" t="s">
        <v>155</v>
      </c>
      <c r="H14" s="5" t="s">
        <v>210</v>
      </c>
      <c r="I14" s="8">
        <v>5</v>
      </c>
      <c r="J14" s="12">
        <v>2745</v>
      </c>
      <c r="K14" s="12">
        <v>549</v>
      </c>
    </row>
    <row r="15" spans="1:11" ht="16.5" x14ac:dyDescent="0.3">
      <c r="A15" s="3">
        <v>44574</v>
      </c>
      <c r="B15" s="5" t="s">
        <v>6</v>
      </c>
      <c r="C15" s="5" t="s">
        <v>63</v>
      </c>
      <c r="G15" s="5" t="s">
        <v>155</v>
      </c>
      <c r="H15" s="5" t="s">
        <v>210</v>
      </c>
      <c r="I15" s="8">
        <v>1350</v>
      </c>
      <c r="J15" s="12">
        <v>336150</v>
      </c>
      <c r="K15" s="12">
        <v>249</v>
      </c>
    </row>
    <row r="16" spans="1:11" ht="16.5" x14ac:dyDescent="0.3">
      <c r="A16" s="3">
        <v>44574</v>
      </c>
      <c r="B16" s="5" t="s">
        <v>7</v>
      </c>
      <c r="C16" s="5" t="s">
        <v>64</v>
      </c>
      <c r="G16" s="5" t="s">
        <v>155</v>
      </c>
      <c r="H16" s="5" t="s">
        <v>210</v>
      </c>
      <c r="I16" s="8">
        <v>720</v>
      </c>
      <c r="J16" s="12">
        <v>58320</v>
      </c>
      <c r="K16" s="12">
        <v>81</v>
      </c>
    </row>
    <row r="17" spans="1:11" ht="16.5" x14ac:dyDescent="0.3">
      <c r="A17" s="3">
        <v>44575</v>
      </c>
      <c r="B17" s="5" t="s">
        <v>8</v>
      </c>
      <c r="C17" s="5" t="s">
        <v>65</v>
      </c>
      <c r="G17" s="5" t="s">
        <v>156</v>
      </c>
      <c r="H17" s="5" t="s">
        <v>211</v>
      </c>
      <c r="I17" s="8">
        <v>14</v>
      </c>
      <c r="J17" s="12">
        <v>2030</v>
      </c>
      <c r="K17" s="12">
        <v>145</v>
      </c>
    </row>
    <row r="18" spans="1:11" ht="16.5" x14ac:dyDescent="0.3">
      <c r="A18" s="3">
        <v>44575</v>
      </c>
      <c r="B18" s="5" t="s">
        <v>9</v>
      </c>
      <c r="C18" s="5" t="s">
        <v>66</v>
      </c>
      <c r="G18" s="5" t="s">
        <v>156</v>
      </c>
      <c r="H18" s="5" t="s">
        <v>211</v>
      </c>
      <c r="I18" s="8">
        <v>6</v>
      </c>
      <c r="J18" s="12">
        <v>1444.8000000000002</v>
      </c>
      <c r="K18" s="12">
        <v>240.8</v>
      </c>
    </row>
    <row r="19" spans="1:11" ht="16.5" x14ac:dyDescent="0.3">
      <c r="A19" s="3">
        <v>44575</v>
      </c>
      <c r="B19" s="5" t="s">
        <v>9</v>
      </c>
      <c r="C19" s="5" t="s">
        <v>66</v>
      </c>
      <c r="G19" s="5" t="s">
        <v>156</v>
      </c>
      <c r="H19" s="5" t="s">
        <v>211</v>
      </c>
      <c r="I19" s="8">
        <v>6</v>
      </c>
      <c r="J19" s="12">
        <v>1444.8000000000002</v>
      </c>
      <c r="K19" s="12">
        <v>240.8</v>
      </c>
    </row>
    <row r="20" spans="1:11" ht="16.5" x14ac:dyDescent="0.3">
      <c r="A20" s="3">
        <v>44578</v>
      </c>
      <c r="B20" s="5" t="s">
        <v>10</v>
      </c>
      <c r="C20" s="5" t="s">
        <v>67</v>
      </c>
      <c r="G20" s="5" t="s">
        <v>157</v>
      </c>
      <c r="H20" s="5" t="s">
        <v>212</v>
      </c>
      <c r="I20" s="8">
        <v>17</v>
      </c>
      <c r="J20" s="12">
        <v>85</v>
      </c>
      <c r="K20" s="12">
        <v>5</v>
      </c>
    </row>
    <row r="21" spans="1:11" ht="16.5" x14ac:dyDescent="0.3">
      <c r="A21" s="3">
        <v>44578</v>
      </c>
      <c r="B21" s="5" t="s">
        <v>11</v>
      </c>
      <c r="C21" s="5" t="s">
        <v>68</v>
      </c>
      <c r="G21" s="5" t="s">
        <v>157</v>
      </c>
      <c r="H21" s="5" t="s">
        <v>213</v>
      </c>
      <c r="I21" s="8">
        <v>2385</v>
      </c>
      <c r="J21" s="12">
        <v>259965</v>
      </c>
      <c r="K21" s="12">
        <v>109</v>
      </c>
    </row>
    <row r="22" spans="1:11" ht="16.5" x14ac:dyDescent="0.3">
      <c r="A22" s="3">
        <v>44579</v>
      </c>
      <c r="B22" s="5" t="s">
        <v>12</v>
      </c>
      <c r="C22" s="5" t="s">
        <v>69</v>
      </c>
      <c r="G22" s="5" t="s">
        <v>158</v>
      </c>
      <c r="H22" s="5" t="s">
        <v>214</v>
      </c>
      <c r="I22" s="8">
        <v>240</v>
      </c>
      <c r="J22" s="12">
        <v>38760</v>
      </c>
      <c r="K22" s="12">
        <v>161.5</v>
      </c>
    </row>
    <row r="23" spans="1:11" ht="16.5" x14ac:dyDescent="0.3">
      <c r="A23" s="3">
        <v>44580</v>
      </c>
      <c r="B23" s="5" t="s">
        <v>13</v>
      </c>
      <c r="C23" s="5" t="s">
        <v>70</v>
      </c>
      <c r="G23" s="5" t="s">
        <v>159</v>
      </c>
      <c r="H23" s="5" t="s">
        <v>213</v>
      </c>
      <c r="I23" s="8">
        <v>225</v>
      </c>
      <c r="J23" s="12">
        <v>84375</v>
      </c>
      <c r="K23" s="12">
        <v>375</v>
      </c>
    </row>
    <row r="24" spans="1:11" ht="16.5" x14ac:dyDescent="0.3">
      <c r="A24" s="3">
        <v>44580</v>
      </c>
      <c r="B24" s="5" t="s">
        <v>14</v>
      </c>
      <c r="C24" s="5" t="s">
        <v>71</v>
      </c>
      <c r="G24" s="5"/>
      <c r="H24" s="5" t="s">
        <v>215</v>
      </c>
      <c r="I24" s="8">
        <v>241</v>
      </c>
      <c r="J24" s="12">
        <v>891.7</v>
      </c>
      <c r="K24" s="12">
        <v>3.7</v>
      </c>
    </row>
    <row r="25" spans="1:11" ht="16.5" x14ac:dyDescent="0.3">
      <c r="A25" s="3">
        <v>44580</v>
      </c>
      <c r="B25" s="5" t="s">
        <v>14</v>
      </c>
      <c r="C25" s="5" t="s">
        <v>71</v>
      </c>
      <c r="G25" s="5"/>
      <c r="H25" s="5" t="s">
        <v>215</v>
      </c>
      <c r="I25" s="8">
        <v>711</v>
      </c>
      <c r="J25" s="12">
        <v>2630.7000000000003</v>
      </c>
      <c r="K25" s="12">
        <v>3.7</v>
      </c>
    </row>
    <row r="26" spans="1:11" ht="16.5" x14ac:dyDescent="0.3">
      <c r="A26" s="3">
        <v>44580</v>
      </c>
      <c r="B26" s="5" t="s">
        <v>15</v>
      </c>
      <c r="C26" s="5" t="s">
        <v>72</v>
      </c>
      <c r="G26" s="5" t="s">
        <v>160</v>
      </c>
      <c r="H26" s="5" t="s">
        <v>216</v>
      </c>
      <c r="I26" s="8">
        <v>7</v>
      </c>
      <c r="J26" s="12">
        <v>448.34999999999997</v>
      </c>
      <c r="K26" s="12">
        <v>64.05</v>
      </c>
    </row>
    <row r="27" spans="1:11" ht="16.5" x14ac:dyDescent="0.3">
      <c r="A27" s="3">
        <v>44580</v>
      </c>
      <c r="B27" s="5" t="s">
        <v>16</v>
      </c>
      <c r="C27" s="5" t="s">
        <v>73</v>
      </c>
      <c r="G27" s="5" t="s">
        <v>161</v>
      </c>
      <c r="H27" s="5" t="s">
        <v>217</v>
      </c>
      <c r="I27" s="8">
        <v>31</v>
      </c>
      <c r="J27" s="12">
        <v>961</v>
      </c>
      <c r="K27" s="12">
        <v>31</v>
      </c>
    </row>
    <row r="28" spans="1:11" ht="16.5" x14ac:dyDescent="0.3">
      <c r="A28" s="3">
        <v>44580</v>
      </c>
      <c r="B28" s="5" t="s">
        <v>17</v>
      </c>
      <c r="C28" s="5" t="s">
        <v>74</v>
      </c>
      <c r="G28" s="5" t="s">
        <v>162</v>
      </c>
      <c r="H28" s="5" t="s">
        <v>218</v>
      </c>
      <c r="I28" s="8">
        <v>75</v>
      </c>
      <c r="J28" s="12">
        <v>1275</v>
      </c>
      <c r="K28" s="12">
        <v>17</v>
      </c>
    </row>
    <row r="29" spans="1:11" ht="16.5" x14ac:dyDescent="0.3">
      <c r="A29" s="3">
        <v>44580</v>
      </c>
      <c r="B29" s="5" t="s">
        <v>18</v>
      </c>
      <c r="C29" s="5" t="s">
        <v>75</v>
      </c>
      <c r="G29" s="5" t="s">
        <v>162</v>
      </c>
      <c r="H29" s="5" t="s">
        <v>218</v>
      </c>
      <c r="I29" s="8">
        <v>22</v>
      </c>
      <c r="J29" s="12">
        <v>7216</v>
      </c>
      <c r="K29" s="12">
        <v>328</v>
      </c>
    </row>
    <row r="30" spans="1:11" ht="16.5" x14ac:dyDescent="0.3">
      <c r="A30" s="3">
        <v>44580</v>
      </c>
      <c r="B30" s="5" t="s">
        <v>19</v>
      </c>
      <c r="C30" s="5" t="s">
        <v>76</v>
      </c>
      <c r="G30" s="5" t="s">
        <v>161</v>
      </c>
      <c r="H30" s="5" t="s">
        <v>217</v>
      </c>
      <c r="I30" s="8">
        <v>3</v>
      </c>
      <c r="J30" s="12">
        <v>54</v>
      </c>
      <c r="K30" s="12">
        <v>18</v>
      </c>
    </row>
    <row r="31" spans="1:11" ht="16.5" x14ac:dyDescent="0.3">
      <c r="A31" s="3">
        <v>44580</v>
      </c>
      <c r="B31" s="5" t="s">
        <v>20</v>
      </c>
      <c r="C31" s="5" t="s">
        <v>77</v>
      </c>
      <c r="G31" s="5" t="s">
        <v>163</v>
      </c>
      <c r="H31" s="5" t="s">
        <v>219</v>
      </c>
      <c r="I31" s="8">
        <v>75</v>
      </c>
      <c r="J31" s="12">
        <v>225</v>
      </c>
      <c r="K31" s="12">
        <v>3</v>
      </c>
    </row>
    <row r="32" spans="1:11" ht="16.5" x14ac:dyDescent="0.3">
      <c r="A32" s="3">
        <v>44580</v>
      </c>
      <c r="B32" s="5" t="s">
        <v>21</v>
      </c>
      <c r="C32" s="5" t="s">
        <v>78</v>
      </c>
      <c r="G32" s="5" t="s">
        <v>164</v>
      </c>
      <c r="H32" s="5" t="s">
        <v>219</v>
      </c>
      <c r="I32" s="8">
        <v>5</v>
      </c>
      <c r="J32" s="12">
        <v>19</v>
      </c>
      <c r="K32" s="12">
        <v>3.8</v>
      </c>
    </row>
    <row r="33" spans="1:11" ht="16.5" x14ac:dyDescent="0.3">
      <c r="A33" s="3">
        <v>44580</v>
      </c>
      <c r="B33" s="5" t="s">
        <v>22</v>
      </c>
      <c r="C33" s="5" t="s">
        <v>79</v>
      </c>
      <c r="G33" s="5" t="s">
        <v>163</v>
      </c>
      <c r="H33" s="5" t="s">
        <v>219</v>
      </c>
      <c r="I33" s="8">
        <v>399</v>
      </c>
      <c r="J33" s="12">
        <v>5187</v>
      </c>
      <c r="K33" s="12">
        <v>13</v>
      </c>
    </row>
    <row r="34" spans="1:11" ht="16.5" x14ac:dyDescent="0.3">
      <c r="A34" s="3">
        <v>44580</v>
      </c>
      <c r="B34" s="5" t="s">
        <v>23</v>
      </c>
      <c r="C34" s="5" t="s">
        <v>80</v>
      </c>
      <c r="G34" s="5" t="s">
        <v>164</v>
      </c>
      <c r="H34" s="5" t="s">
        <v>219</v>
      </c>
      <c r="I34" s="8">
        <v>103</v>
      </c>
      <c r="J34" s="12">
        <v>3914</v>
      </c>
      <c r="K34" s="12">
        <v>38</v>
      </c>
    </row>
    <row r="35" spans="1:11" ht="16.5" x14ac:dyDescent="0.3">
      <c r="A35" s="3">
        <v>44580</v>
      </c>
      <c r="B35" s="5" t="s">
        <v>23</v>
      </c>
      <c r="C35" s="5" t="s">
        <v>80</v>
      </c>
      <c r="G35" s="5" t="s">
        <v>163</v>
      </c>
      <c r="H35" s="5" t="s">
        <v>219</v>
      </c>
      <c r="I35" s="8">
        <v>2</v>
      </c>
      <c r="J35" s="12">
        <v>76</v>
      </c>
      <c r="K35" s="12">
        <v>38</v>
      </c>
    </row>
    <row r="36" spans="1:11" ht="16.5" x14ac:dyDescent="0.3">
      <c r="A36" s="3">
        <v>44580</v>
      </c>
      <c r="B36" s="5" t="s">
        <v>21</v>
      </c>
      <c r="C36" s="5" t="s">
        <v>78</v>
      </c>
      <c r="G36" s="5" t="s">
        <v>163</v>
      </c>
      <c r="H36" s="5" t="s">
        <v>219</v>
      </c>
      <c r="I36" s="8">
        <v>19</v>
      </c>
      <c r="J36" s="12">
        <v>72.2</v>
      </c>
      <c r="K36" s="12">
        <v>3.8</v>
      </c>
    </row>
    <row r="37" spans="1:11" ht="16.5" x14ac:dyDescent="0.3">
      <c r="A37" s="3">
        <v>44580</v>
      </c>
      <c r="B37" s="5" t="s">
        <v>22</v>
      </c>
      <c r="C37" s="5" t="s">
        <v>79</v>
      </c>
      <c r="G37" s="5" t="s">
        <v>164</v>
      </c>
      <c r="H37" s="5" t="s">
        <v>219</v>
      </c>
      <c r="I37" s="8">
        <v>472</v>
      </c>
      <c r="J37" s="12">
        <v>6136</v>
      </c>
      <c r="K37" s="12">
        <v>13</v>
      </c>
    </row>
    <row r="38" spans="1:11" ht="16.5" x14ac:dyDescent="0.3">
      <c r="A38" s="3">
        <v>44581</v>
      </c>
      <c r="B38" s="5" t="s">
        <v>24</v>
      </c>
      <c r="C38" s="5" t="s">
        <v>81</v>
      </c>
      <c r="G38" s="5" t="s">
        <v>165</v>
      </c>
      <c r="H38" s="5" t="s">
        <v>206</v>
      </c>
      <c r="I38" s="8">
        <v>30</v>
      </c>
      <c r="J38" s="12">
        <v>4182</v>
      </c>
      <c r="K38" s="12">
        <v>139.4</v>
      </c>
    </row>
    <row r="39" spans="1:11" ht="16.5" x14ac:dyDescent="0.3">
      <c r="A39" s="3">
        <v>44581</v>
      </c>
      <c r="B39" s="5" t="s">
        <v>25</v>
      </c>
      <c r="C39" s="5" t="s">
        <v>82</v>
      </c>
      <c r="G39" s="5" t="s">
        <v>166</v>
      </c>
      <c r="H39" s="5" t="s">
        <v>220</v>
      </c>
      <c r="I39" s="8">
        <v>6</v>
      </c>
      <c r="J39" s="12">
        <v>570</v>
      </c>
      <c r="K39" s="12">
        <v>95</v>
      </c>
    </row>
    <row r="40" spans="1:11" ht="16.5" x14ac:dyDescent="0.3">
      <c r="A40" s="3">
        <v>44582</v>
      </c>
      <c r="B40" s="5" t="s">
        <v>26</v>
      </c>
      <c r="C40" s="5" t="s">
        <v>83</v>
      </c>
      <c r="G40" s="5" t="s">
        <v>167</v>
      </c>
      <c r="H40" s="5" t="s">
        <v>221</v>
      </c>
      <c r="I40" s="8">
        <v>17</v>
      </c>
      <c r="J40" s="12">
        <v>28702.63</v>
      </c>
      <c r="K40" s="12">
        <v>1688.39</v>
      </c>
    </row>
    <row r="41" spans="1:11" ht="16.5" x14ac:dyDescent="0.3">
      <c r="A41" s="3">
        <v>44582</v>
      </c>
      <c r="B41" s="5" t="s">
        <v>27</v>
      </c>
      <c r="C41" s="5" t="s">
        <v>84</v>
      </c>
      <c r="G41" s="5" t="s">
        <v>168</v>
      </c>
      <c r="H41" s="5" t="s">
        <v>222</v>
      </c>
      <c r="I41" s="8">
        <v>4</v>
      </c>
      <c r="J41" s="12">
        <v>120</v>
      </c>
      <c r="K41" s="12">
        <v>30</v>
      </c>
    </row>
    <row r="42" spans="1:11" ht="16.5" x14ac:dyDescent="0.3">
      <c r="A42" s="3">
        <v>44582</v>
      </c>
      <c r="B42" s="5" t="s">
        <v>28</v>
      </c>
      <c r="C42" s="5" t="s">
        <v>85</v>
      </c>
      <c r="G42" s="5" t="s">
        <v>169</v>
      </c>
      <c r="H42" s="5" t="s">
        <v>223</v>
      </c>
      <c r="I42" s="8">
        <v>36</v>
      </c>
      <c r="J42" s="12">
        <v>360</v>
      </c>
      <c r="K42" s="12">
        <v>10</v>
      </c>
    </row>
    <row r="43" spans="1:11" ht="16.5" x14ac:dyDescent="0.3">
      <c r="A43" s="3">
        <v>44582</v>
      </c>
      <c r="B43" s="5" t="s">
        <v>29</v>
      </c>
      <c r="C43" s="5" t="s">
        <v>86</v>
      </c>
      <c r="G43" s="5" t="s">
        <v>170</v>
      </c>
      <c r="H43" s="5" t="s">
        <v>223</v>
      </c>
      <c r="I43" s="8">
        <v>279</v>
      </c>
      <c r="J43" s="12">
        <v>4173.84</v>
      </c>
      <c r="K43" s="12">
        <v>14.96</v>
      </c>
    </row>
    <row r="44" spans="1:11" ht="16.5" x14ac:dyDescent="0.3">
      <c r="A44" s="3">
        <v>44582</v>
      </c>
      <c r="B44" s="5" t="s">
        <v>29</v>
      </c>
      <c r="C44" s="5" t="s">
        <v>86</v>
      </c>
      <c r="G44" s="5" t="s">
        <v>169</v>
      </c>
      <c r="H44" s="5" t="s">
        <v>223</v>
      </c>
      <c r="I44" s="8">
        <v>165</v>
      </c>
      <c r="J44" s="12">
        <v>2468.4</v>
      </c>
      <c r="K44" s="12">
        <v>14.96</v>
      </c>
    </row>
    <row r="45" spans="1:11" ht="16.5" x14ac:dyDescent="0.3">
      <c r="A45" s="3">
        <v>44582</v>
      </c>
      <c r="B45" s="5"/>
      <c r="C45" s="5" t="s">
        <v>87</v>
      </c>
      <c r="G45" s="5" t="s">
        <v>171</v>
      </c>
      <c r="H45" s="5" t="s">
        <v>224</v>
      </c>
      <c r="I45" s="8">
        <v>3</v>
      </c>
      <c r="J45" s="12">
        <v>1247697</v>
      </c>
      <c r="K45" s="12">
        <v>415899</v>
      </c>
    </row>
    <row r="46" spans="1:11" ht="16.5" x14ac:dyDescent="0.3">
      <c r="A46" s="3">
        <v>44582</v>
      </c>
      <c r="B46" s="5" t="s">
        <v>30</v>
      </c>
      <c r="C46" s="5" t="s">
        <v>88</v>
      </c>
      <c r="G46" s="5" t="s">
        <v>165</v>
      </c>
      <c r="H46" s="5" t="s">
        <v>206</v>
      </c>
      <c r="I46" s="8">
        <v>11</v>
      </c>
      <c r="J46" s="12">
        <v>1428.9</v>
      </c>
      <c r="K46" s="12">
        <v>129.9</v>
      </c>
    </row>
    <row r="47" spans="1:11" ht="16.5" x14ac:dyDescent="0.3">
      <c r="A47" s="3">
        <v>44582</v>
      </c>
      <c r="B47" s="5" t="s">
        <v>24</v>
      </c>
      <c r="C47" s="5" t="s">
        <v>81</v>
      </c>
      <c r="G47" s="5" t="s">
        <v>165</v>
      </c>
      <c r="H47" s="5" t="s">
        <v>206</v>
      </c>
      <c r="I47" s="8">
        <v>30</v>
      </c>
      <c r="J47" s="12">
        <v>4182</v>
      </c>
      <c r="K47" s="12">
        <v>139.4</v>
      </c>
    </row>
    <row r="48" spans="1:11" ht="16.5" x14ac:dyDescent="0.3">
      <c r="A48" s="3">
        <v>44582</v>
      </c>
      <c r="B48" s="5" t="s">
        <v>31</v>
      </c>
      <c r="C48" s="5" t="s">
        <v>89</v>
      </c>
      <c r="G48" s="5" t="s">
        <v>172</v>
      </c>
      <c r="H48" s="5" t="s">
        <v>225</v>
      </c>
      <c r="I48" s="8">
        <v>53</v>
      </c>
      <c r="J48" s="12">
        <v>85367.1</v>
      </c>
      <c r="K48" s="12">
        <v>1610.7</v>
      </c>
    </row>
    <row r="49" spans="1:11" ht="16.5" x14ac:dyDescent="0.3">
      <c r="A49" s="3">
        <v>44582</v>
      </c>
      <c r="B49" s="5" t="s">
        <v>31</v>
      </c>
      <c r="C49" s="5" t="s">
        <v>89</v>
      </c>
      <c r="G49" s="5" t="s">
        <v>173</v>
      </c>
      <c r="H49" s="5" t="s">
        <v>225</v>
      </c>
      <c r="I49" s="8">
        <v>10</v>
      </c>
      <c r="J49" s="12">
        <v>16107</v>
      </c>
      <c r="K49" s="12">
        <v>1610.7</v>
      </c>
    </row>
    <row r="50" spans="1:11" ht="16.5" x14ac:dyDescent="0.3">
      <c r="A50" s="3">
        <v>44582</v>
      </c>
      <c r="B50" s="5" t="s">
        <v>32</v>
      </c>
      <c r="C50" s="5" t="s">
        <v>90</v>
      </c>
      <c r="G50" s="5" t="s">
        <v>174</v>
      </c>
      <c r="H50" s="5" t="s">
        <v>226</v>
      </c>
      <c r="I50" s="8">
        <v>5</v>
      </c>
      <c r="J50" s="12">
        <v>165</v>
      </c>
      <c r="K50" s="12">
        <v>33</v>
      </c>
    </row>
    <row r="51" spans="1:11" ht="16.5" x14ac:dyDescent="0.3">
      <c r="A51" s="3">
        <v>44582</v>
      </c>
      <c r="B51" s="5" t="s">
        <v>32</v>
      </c>
      <c r="C51" s="5" t="s">
        <v>90</v>
      </c>
      <c r="G51" s="5" t="s">
        <v>175</v>
      </c>
      <c r="H51" s="5" t="s">
        <v>226</v>
      </c>
      <c r="I51" s="8">
        <v>133</v>
      </c>
      <c r="J51" s="12">
        <v>4389</v>
      </c>
      <c r="K51" s="12">
        <v>33</v>
      </c>
    </row>
    <row r="52" spans="1:11" ht="16.5" x14ac:dyDescent="0.3">
      <c r="A52" s="3">
        <v>44582</v>
      </c>
      <c r="B52" s="5"/>
      <c r="C52" s="5" t="s">
        <v>91</v>
      </c>
      <c r="G52" s="5" t="s">
        <v>176</v>
      </c>
      <c r="H52" s="5" t="s">
        <v>227</v>
      </c>
      <c r="I52" s="8">
        <v>4</v>
      </c>
      <c r="J52" s="12">
        <v>2083.56</v>
      </c>
      <c r="K52" s="12">
        <v>520.89</v>
      </c>
    </row>
    <row r="53" spans="1:11" ht="16.5" x14ac:dyDescent="0.3">
      <c r="A53" s="3">
        <v>44582</v>
      </c>
      <c r="B53" s="5"/>
      <c r="C53" s="5" t="s">
        <v>92</v>
      </c>
      <c r="G53" s="5" t="s">
        <v>176</v>
      </c>
      <c r="H53" s="5" t="s">
        <v>227</v>
      </c>
      <c r="I53" s="8">
        <v>8</v>
      </c>
      <c r="J53" s="12">
        <v>5618.24</v>
      </c>
      <c r="K53" s="12">
        <v>702.28</v>
      </c>
    </row>
    <row r="54" spans="1:11" ht="16.5" x14ac:dyDescent="0.3">
      <c r="A54" s="3">
        <v>44582</v>
      </c>
      <c r="B54" s="5"/>
      <c r="C54" s="5" t="s">
        <v>92</v>
      </c>
      <c r="G54" s="5" t="s">
        <v>177</v>
      </c>
      <c r="H54" s="5" t="s">
        <v>227</v>
      </c>
      <c r="I54" s="8">
        <v>8</v>
      </c>
      <c r="J54" s="12">
        <v>5618.24</v>
      </c>
      <c r="K54" s="12">
        <v>702.28</v>
      </c>
    </row>
    <row r="55" spans="1:11" ht="16.5" x14ac:dyDescent="0.3">
      <c r="A55" s="3">
        <v>44582</v>
      </c>
      <c r="B55" s="5" t="s">
        <v>33</v>
      </c>
      <c r="C55" s="5" t="s">
        <v>93</v>
      </c>
      <c r="G55" s="5" t="s">
        <v>178</v>
      </c>
      <c r="H55" s="5" t="s">
        <v>228</v>
      </c>
      <c r="I55" s="8">
        <v>94</v>
      </c>
      <c r="J55" s="12">
        <v>106220</v>
      </c>
      <c r="K55" s="12">
        <v>1130</v>
      </c>
    </row>
    <row r="56" spans="1:11" ht="16.5" x14ac:dyDescent="0.3">
      <c r="A56" s="3">
        <v>44582</v>
      </c>
      <c r="B56" s="5" t="s">
        <v>33</v>
      </c>
      <c r="C56" s="5" t="s">
        <v>93</v>
      </c>
      <c r="G56" s="5" t="s">
        <v>179</v>
      </c>
      <c r="H56" s="5" t="s">
        <v>228</v>
      </c>
      <c r="I56" s="8">
        <v>12</v>
      </c>
      <c r="J56" s="12">
        <v>13560</v>
      </c>
      <c r="K56" s="12">
        <v>1130</v>
      </c>
    </row>
    <row r="57" spans="1:11" ht="16.5" x14ac:dyDescent="0.3">
      <c r="A57" s="3">
        <v>44582</v>
      </c>
      <c r="B57" s="5" t="s">
        <v>34</v>
      </c>
      <c r="C57" s="5" t="s">
        <v>94</v>
      </c>
      <c r="G57" s="5" t="s">
        <v>178</v>
      </c>
      <c r="H57" s="5" t="s">
        <v>228</v>
      </c>
      <c r="I57" s="8">
        <v>86</v>
      </c>
      <c r="J57" s="12">
        <v>97180</v>
      </c>
      <c r="K57" s="12">
        <v>1130</v>
      </c>
    </row>
    <row r="58" spans="1:11" ht="16.5" x14ac:dyDescent="0.3">
      <c r="A58" s="3">
        <v>44585</v>
      </c>
      <c r="B58" s="5" t="s">
        <v>35</v>
      </c>
      <c r="C58" s="5" t="s">
        <v>95</v>
      </c>
      <c r="G58" s="5" t="s">
        <v>180</v>
      </c>
      <c r="H58" s="5" t="s">
        <v>229</v>
      </c>
      <c r="I58" s="8">
        <v>40</v>
      </c>
      <c r="J58" s="12">
        <v>237312</v>
      </c>
      <c r="K58" s="12">
        <v>5932.8</v>
      </c>
    </row>
    <row r="59" spans="1:11" ht="16.5" x14ac:dyDescent="0.3">
      <c r="A59" s="3">
        <v>44585</v>
      </c>
      <c r="B59" s="5"/>
      <c r="C59" s="5" t="s">
        <v>96</v>
      </c>
      <c r="G59" s="5" t="s">
        <v>181</v>
      </c>
      <c r="H59" s="5" t="s">
        <v>230</v>
      </c>
      <c r="I59" s="8">
        <v>1</v>
      </c>
      <c r="J59" s="12">
        <v>28.4</v>
      </c>
      <c r="K59" s="12">
        <v>28.4</v>
      </c>
    </row>
    <row r="60" spans="1:11" ht="16.5" x14ac:dyDescent="0.3">
      <c r="A60" s="3">
        <v>44585</v>
      </c>
      <c r="B60" s="5"/>
      <c r="C60" s="5" t="s">
        <v>97</v>
      </c>
      <c r="G60" s="5" t="s">
        <v>181</v>
      </c>
      <c r="H60" s="5" t="s">
        <v>230</v>
      </c>
      <c r="I60" s="8">
        <v>27</v>
      </c>
      <c r="J60" s="12">
        <v>183.86999999999998</v>
      </c>
      <c r="K60" s="12">
        <v>6.81</v>
      </c>
    </row>
    <row r="61" spans="1:11" ht="16.5" x14ac:dyDescent="0.3">
      <c r="A61" s="3">
        <v>44585</v>
      </c>
      <c r="B61" s="5"/>
      <c r="C61" s="5" t="s">
        <v>98</v>
      </c>
      <c r="G61" s="5" t="s">
        <v>181</v>
      </c>
      <c r="H61" s="5" t="s">
        <v>230</v>
      </c>
      <c r="I61" s="8">
        <v>2</v>
      </c>
      <c r="J61" s="12">
        <v>1197.56</v>
      </c>
      <c r="K61" s="12">
        <v>598.78</v>
      </c>
    </row>
    <row r="62" spans="1:11" ht="16.5" x14ac:dyDescent="0.3">
      <c r="A62" s="3">
        <v>44585</v>
      </c>
      <c r="B62" s="5"/>
      <c r="C62" s="5" t="s">
        <v>99</v>
      </c>
      <c r="G62" s="5" t="s">
        <v>181</v>
      </c>
      <c r="H62" s="5" t="s">
        <v>230</v>
      </c>
      <c r="I62" s="8">
        <v>16</v>
      </c>
      <c r="J62" s="12">
        <v>1925.76</v>
      </c>
      <c r="K62" s="12">
        <v>120.36</v>
      </c>
    </row>
    <row r="63" spans="1:11" ht="16.5" x14ac:dyDescent="0.3">
      <c r="A63" s="3">
        <v>44585</v>
      </c>
      <c r="B63" s="5"/>
      <c r="C63" s="5" t="s">
        <v>100</v>
      </c>
      <c r="G63" s="5" t="s">
        <v>181</v>
      </c>
      <c r="H63" s="5" t="s">
        <v>230</v>
      </c>
      <c r="I63" s="8">
        <v>18</v>
      </c>
      <c r="J63" s="12">
        <v>483.12</v>
      </c>
      <c r="K63" s="12">
        <v>26.84</v>
      </c>
    </row>
    <row r="64" spans="1:11" ht="16.5" x14ac:dyDescent="0.3">
      <c r="A64" s="3">
        <v>44585</v>
      </c>
      <c r="B64" s="5"/>
      <c r="C64" s="5" t="s">
        <v>101</v>
      </c>
      <c r="G64" s="5" t="s">
        <v>181</v>
      </c>
      <c r="H64" s="5" t="s">
        <v>230</v>
      </c>
      <c r="I64" s="8">
        <v>1</v>
      </c>
      <c r="J64" s="12">
        <v>60.88</v>
      </c>
      <c r="K64" s="12">
        <v>60.88</v>
      </c>
    </row>
    <row r="65" spans="1:11" ht="16.5" x14ac:dyDescent="0.3">
      <c r="A65" s="3">
        <v>44585</v>
      </c>
      <c r="B65" s="5"/>
      <c r="C65" s="5" t="s">
        <v>102</v>
      </c>
      <c r="G65" s="5" t="s">
        <v>181</v>
      </c>
      <c r="H65" s="5" t="s">
        <v>230</v>
      </c>
      <c r="I65" s="8">
        <v>118</v>
      </c>
      <c r="J65" s="12">
        <v>26161.780000000002</v>
      </c>
      <c r="K65" s="12">
        <v>221.71</v>
      </c>
    </row>
    <row r="66" spans="1:11" ht="16.5" x14ac:dyDescent="0.3">
      <c r="A66" s="3">
        <v>44585</v>
      </c>
      <c r="B66" s="5"/>
      <c r="C66" s="5" t="s">
        <v>103</v>
      </c>
      <c r="G66" s="5" t="s">
        <v>181</v>
      </c>
      <c r="H66" s="5" t="s">
        <v>230</v>
      </c>
      <c r="I66" s="8">
        <v>6</v>
      </c>
      <c r="J66" s="12">
        <v>229.92000000000002</v>
      </c>
      <c r="K66" s="12">
        <v>38.32</v>
      </c>
    </row>
    <row r="67" spans="1:11" ht="16.5" x14ac:dyDescent="0.3">
      <c r="A67" s="3">
        <v>44585</v>
      </c>
      <c r="B67" s="5"/>
      <c r="C67" s="5" t="s">
        <v>104</v>
      </c>
      <c r="G67" s="5" t="s">
        <v>181</v>
      </c>
      <c r="H67" s="5" t="s">
        <v>230</v>
      </c>
      <c r="I67" s="8">
        <v>72</v>
      </c>
      <c r="J67" s="12">
        <v>1748.16</v>
      </c>
      <c r="K67" s="12">
        <v>24.28</v>
      </c>
    </row>
    <row r="68" spans="1:11" ht="16.5" x14ac:dyDescent="0.3">
      <c r="A68" s="3">
        <v>44585</v>
      </c>
      <c r="B68" s="5"/>
      <c r="C68" s="5" t="s">
        <v>105</v>
      </c>
      <c r="G68" s="5" t="s">
        <v>181</v>
      </c>
      <c r="H68" s="5" t="s">
        <v>230</v>
      </c>
      <c r="I68" s="8">
        <v>10</v>
      </c>
      <c r="J68" s="12">
        <v>80.3</v>
      </c>
      <c r="K68" s="12">
        <v>8.0299999999999994</v>
      </c>
    </row>
    <row r="69" spans="1:11" ht="16.5" x14ac:dyDescent="0.3">
      <c r="A69" s="3">
        <v>44585</v>
      </c>
      <c r="B69" s="5"/>
      <c r="C69" s="5" t="s">
        <v>106</v>
      </c>
      <c r="G69" s="5" t="s">
        <v>181</v>
      </c>
      <c r="H69" s="5" t="s">
        <v>230</v>
      </c>
      <c r="I69" s="8">
        <v>306</v>
      </c>
      <c r="J69" s="12">
        <v>1015.92</v>
      </c>
      <c r="K69" s="12">
        <v>3.32</v>
      </c>
    </row>
    <row r="70" spans="1:11" ht="16.5" x14ac:dyDescent="0.3">
      <c r="A70" s="3">
        <v>44585</v>
      </c>
      <c r="B70" s="5"/>
      <c r="C70" s="5" t="s">
        <v>107</v>
      </c>
      <c r="G70" s="5" t="s">
        <v>181</v>
      </c>
      <c r="H70" s="5" t="s">
        <v>230</v>
      </c>
      <c r="I70" s="8">
        <v>3360</v>
      </c>
      <c r="J70" s="12">
        <v>35918.400000000001</v>
      </c>
      <c r="K70" s="12">
        <v>10.69</v>
      </c>
    </row>
    <row r="71" spans="1:11" ht="16.5" x14ac:dyDescent="0.3">
      <c r="A71" s="3">
        <v>44585</v>
      </c>
      <c r="B71" s="5"/>
      <c r="C71" s="5" t="s">
        <v>108</v>
      </c>
      <c r="G71" s="5" t="s">
        <v>181</v>
      </c>
      <c r="H71" s="5" t="s">
        <v>230</v>
      </c>
      <c r="I71" s="8">
        <v>405</v>
      </c>
      <c r="J71" s="12">
        <v>3320.9999999999995</v>
      </c>
      <c r="K71" s="12">
        <v>8.1999999999999993</v>
      </c>
    </row>
    <row r="72" spans="1:11" ht="16.5" x14ac:dyDescent="0.3">
      <c r="A72" s="3">
        <v>44585</v>
      </c>
      <c r="B72" s="5"/>
      <c r="C72" s="5" t="s">
        <v>109</v>
      </c>
      <c r="G72" s="5" t="s">
        <v>181</v>
      </c>
      <c r="H72" s="5" t="s">
        <v>230</v>
      </c>
      <c r="I72" s="8">
        <v>4500</v>
      </c>
      <c r="J72" s="12">
        <v>49050</v>
      </c>
      <c r="K72" s="12">
        <v>10.9</v>
      </c>
    </row>
    <row r="73" spans="1:11" ht="16.5" x14ac:dyDescent="0.3">
      <c r="A73" s="3">
        <v>44585</v>
      </c>
      <c r="B73" s="5"/>
      <c r="C73" s="5" t="s">
        <v>110</v>
      </c>
      <c r="G73" s="5" t="s">
        <v>181</v>
      </c>
      <c r="H73" s="5" t="s">
        <v>230</v>
      </c>
      <c r="I73" s="8">
        <v>1</v>
      </c>
      <c r="J73" s="12">
        <v>35.65</v>
      </c>
      <c r="K73" s="12">
        <v>35.65</v>
      </c>
    </row>
    <row r="74" spans="1:11" ht="16.5" x14ac:dyDescent="0.3">
      <c r="A74" s="3">
        <v>44585</v>
      </c>
      <c r="B74" s="5"/>
      <c r="C74" s="5" t="s">
        <v>111</v>
      </c>
      <c r="G74" s="5" t="s">
        <v>181</v>
      </c>
      <c r="H74" s="5" t="s">
        <v>230</v>
      </c>
      <c r="I74" s="8">
        <v>77</v>
      </c>
      <c r="J74" s="12">
        <v>16151.519999999999</v>
      </c>
      <c r="K74" s="12">
        <v>209.76</v>
      </c>
    </row>
    <row r="75" spans="1:11" ht="16.5" x14ac:dyDescent="0.3">
      <c r="A75" s="3">
        <v>44585</v>
      </c>
      <c r="B75" s="5"/>
      <c r="C75" s="5" t="s">
        <v>112</v>
      </c>
      <c r="G75" s="5" t="s">
        <v>181</v>
      </c>
      <c r="H75" s="5" t="s">
        <v>230</v>
      </c>
      <c r="I75" s="8">
        <v>27</v>
      </c>
      <c r="J75" s="12">
        <v>4646.7</v>
      </c>
      <c r="K75" s="12">
        <v>172.1</v>
      </c>
    </row>
    <row r="76" spans="1:11" ht="16.5" x14ac:dyDescent="0.3">
      <c r="A76" s="3">
        <v>44585</v>
      </c>
      <c r="B76" s="5"/>
      <c r="C76" s="5" t="s">
        <v>113</v>
      </c>
      <c r="G76" s="5" t="s">
        <v>181</v>
      </c>
      <c r="H76" s="5" t="s">
        <v>230</v>
      </c>
      <c r="I76" s="8">
        <v>1</v>
      </c>
      <c r="J76" s="12">
        <v>171.48</v>
      </c>
      <c r="K76" s="12">
        <v>171.48</v>
      </c>
    </row>
    <row r="77" spans="1:11" ht="16.5" x14ac:dyDescent="0.3">
      <c r="A77" s="3">
        <v>44585</v>
      </c>
      <c r="B77" s="5"/>
      <c r="C77" s="5" t="s">
        <v>114</v>
      </c>
      <c r="G77" s="5" t="s">
        <v>181</v>
      </c>
      <c r="H77" s="5" t="s">
        <v>230</v>
      </c>
      <c r="I77" s="8">
        <v>15</v>
      </c>
      <c r="J77" s="12">
        <v>147</v>
      </c>
      <c r="K77" s="12">
        <v>9.8000000000000007</v>
      </c>
    </row>
    <row r="78" spans="1:11" ht="16.5" x14ac:dyDescent="0.3">
      <c r="A78" s="3">
        <v>44586</v>
      </c>
      <c r="B78" s="5" t="s">
        <v>36</v>
      </c>
      <c r="C78" s="5" t="s">
        <v>115</v>
      </c>
      <c r="G78" s="5" t="s">
        <v>182</v>
      </c>
      <c r="H78" s="5" t="s">
        <v>231</v>
      </c>
      <c r="I78" s="9">
        <v>38</v>
      </c>
      <c r="J78" s="13">
        <v>33820</v>
      </c>
      <c r="K78" s="13">
        <v>890</v>
      </c>
    </row>
    <row r="79" spans="1:11" ht="16.5" x14ac:dyDescent="0.3">
      <c r="A79" s="3">
        <v>44587</v>
      </c>
      <c r="B79" s="5" t="s">
        <v>37</v>
      </c>
      <c r="C79" s="5" t="s">
        <v>116</v>
      </c>
      <c r="G79" s="5" t="s">
        <v>183</v>
      </c>
      <c r="H79" s="5" t="s">
        <v>232</v>
      </c>
      <c r="I79" s="8">
        <v>15</v>
      </c>
      <c r="J79" s="13">
        <v>2055</v>
      </c>
      <c r="K79" s="13">
        <v>137</v>
      </c>
    </row>
    <row r="80" spans="1:11" ht="16.5" x14ac:dyDescent="0.3">
      <c r="A80" s="3">
        <v>44587</v>
      </c>
      <c r="B80" s="5" t="s">
        <v>37</v>
      </c>
      <c r="C80" s="5" t="s">
        <v>116</v>
      </c>
      <c r="G80" s="5" t="s">
        <v>184</v>
      </c>
      <c r="H80" s="5" t="s">
        <v>232</v>
      </c>
      <c r="I80" s="8">
        <v>52</v>
      </c>
      <c r="J80" s="13">
        <v>7124</v>
      </c>
      <c r="K80" s="13">
        <v>137</v>
      </c>
    </row>
    <row r="81" spans="1:11" ht="16.5" x14ac:dyDescent="0.3">
      <c r="A81" s="3">
        <v>44587</v>
      </c>
      <c r="B81" s="5" t="s">
        <v>38</v>
      </c>
      <c r="C81" s="5" t="s">
        <v>117</v>
      </c>
      <c r="G81" s="5" t="s">
        <v>185</v>
      </c>
      <c r="H81" s="5" t="s">
        <v>233</v>
      </c>
      <c r="I81" s="8">
        <v>6</v>
      </c>
      <c r="J81" s="13">
        <v>846000</v>
      </c>
      <c r="K81" s="13">
        <v>141000</v>
      </c>
    </row>
    <row r="82" spans="1:11" ht="16.5" x14ac:dyDescent="0.3">
      <c r="A82" s="3">
        <v>44587</v>
      </c>
      <c r="B82" s="5" t="s">
        <v>39</v>
      </c>
      <c r="C82" s="5" t="s">
        <v>118</v>
      </c>
      <c r="G82" s="5" t="s">
        <v>185</v>
      </c>
      <c r="H82" s="5" t="s">
        <v>233</v>
      </c>
      <c r="I82" s="8">
        <v>11</v>
      </c>
      <c r="J82" s="13">
        <v>310200</v>
      </c>
      <c r="K82" s="13">
        <v>28200</v>
      </c>
    </row>
    <row r="83" spans="1:11" ht="16.5" x14ac:dyDescent="0.3">
      <c r="A83" s="3">
        <v>44587</v>
      </c>
      <c r="B83" s="5" t="s">
        <v>40</v>
      </c>
      <c r="C83" s="5" t="s">
        <v>119</v>
      </c>
      <c r="G83" s="5" t="s">
        <v>185</v>
      </c>
      <c r="H83" s="5" t="s">
        <v>233</v>
      </c>
      <c r="I83" s="8">
        <v>4</v>
      </c>
      <c r="J83" s="13">
        <v>225600</v>
      </c>
      <c r="K83" s="13">
        <v>56400</v>
      </c>
    </row>
    <row r="84" spans="1:11" ht="16.5" x14ac:dyDescent="0.3">
      <c r="A84" s="3">
        <v>44587</v>
      </c>
      <c r="B84" s="5" t="s">
        <v>41</v>
      </c>
      <c r="C84" s="5" t="s">
        <v>120</v>
      </c>
      <c r="G84" s="5" t="s">
        <v>185</v>
      </c>
      <c r="H84" s="5" t="s">
        <v>233</v>
      </c>
      <c r="I84" s="8">
        <v>20</v>
      </c>
      <c r="J84" s="13">
        <v>1974000</v>
      </c>
      <c r="K84" s="13">
        <v>98700</v>
      </c>
    </row>
    <row r="85" spans="1:11" ht="16.5" x14ac:dyDescent="0.3">
      <c r="A85" s="3">
        <v>44587</v>
      </c>
      <c r="B85" s="5" t="s">
        <v>39</v>
      </c>
      <c r="C85" s="5" t="s">
        <v>118</v>
      </c>
      <c r="G85" s="5" t="s">
        <v>186</v>
      </c>
      <c r="H85" s="5" t="s">
        <v>233</v>
      </c>
      <c r="I85" s="8">
        <v>1</v>
      </c>
      <c r="J85" s="13">
        <v>28200</v>
      </c>
      <c r="K85" s="13">
        <v>28200</v>
      </c>
    </row>
    <row r="86" spans="1:11" ht="16.5" x14ac:dyDescent="0.3">
      <c r="A86" s="3">
        <v>44587</v>
      </c>
      <c r="B86" s="5" t="s">
        <v>40</v>
      </c>
      <c r="C86" s="5" t="s">
        <v>119</v>
      </c>
      <c r="G86" s="5" t="s">
        <v>186</v>
      </c>
      <c r="H86" s="5" t="s">
        <v>233</v>
      </c>
      <c r="I86" s="8">
        <v>15</v>
      </c>
      <c r="J86" s="13">
        <v>846000</v>
      </c>
      <c r="K86" s="13">
        <v>56400</v>
      </c>
    </row>
    <row r="87" spans="1:11" ht="16.5" x14ac:dyDescent="0.3">
      <c r="A87" s="3">
        <v>44587</v>
      </c>
      <c r="B87" s="5" t="s">
        <v>41</v>
      </c>
      <c r="C87" s="5" t="s">
        <v>120</v>
      </c>
      <c r="G87" s="5" t="s">
        <v>186</v>
      </c>
      <c r="H87" s="5" t="s">
        <v>233</v>
      </c>
      <c r="I87" s="8">
        <v>2</v>
      </c>
      <c r="J87" s="13">
        <v>197400</v>
      </c>
      <c r="K87" s="13">
        <v>98700</v>
      </c>
    </row>
    <row r="88" spans="1:11" ht="16.5" x14ac:dyDescent="0.3">
      <c r="A88" s="3">
        <v>44587</v>
      </c>
      <c r="B88" s="5" t="s">
        <v>38</v>
      </c>
      <c r="C88" s="5" t="s">
        <v>117</v>
      </c>
      <c r="G88" s="5" t="s">
        <v>186</v>
      </c>
      <c r="H88" s="5" t="s">
        <v>233</v>
      </c>
      <c r="I88" s="8">
        <v>1</v>
      </c>
      <c r="J88" s="13">
        <v>141000</v>
      </c>
      <c r="K88" s="13">
        <v>141000</v>
      </c>
    </row>
    <row r="89" spans="1:11" ht="16.5" x14ac:dyDescent="0.3">
      <c r="A89" s="3">
        <v>44587</v>
      </c>
      <c r="B89" s="5" t="s">
        <v>42</v>
      </c>
      <c r="C89" s="5" t="s">
        <v>121</v>
      </c>
      <c r="G89" s="5" t="s">
        <v>187</v>
      </c>
      <c r="H89" s="5" t="s">
        <v>234</v>
      </c>
      <c r="I89" s="8">
        <v>9</v>
      </c>
      <c r="J89" s="13">
        <v>64.350000000000009</v>
      </c>
      <c r="K89" s="13">
        <v>7.15</v>
      </c>
    </row>
    <row r="90" spans="1:11" ht="16.5" x14ac:dyDescent="0.3">
      <c r="A90" s="3">
        <v>44587</v>
      </c>
      <c r="B90" s="5" t="s">
        <v>42</v>
      </c>
      <c r="C90" s="5" t="s">
        <v>121</v>
      </c>
      <c r="G90" s="5" t="s">
        <v>188</v>
      </c>
      <c r="H90" s="5" t="s">
        <v>234</v>
      </c>
      <c r="I90" s="8">
        <v>6</v>
      </c>
      <c r="J90" s="13">
        <v>42.900000000000006</v>
      </c>
      <c r="K90" s="13">
        <v>7.15</v>
      </c>
    </row>
    <row r="91" spans="1:11" ht="16.5" x14ac:dyDescent="0.3">
      <c r="A91" s="3">
        <v>44587</v>
      </c>
      <c r="B91" s="5" t="s">
        <v>43</v>
      </c>
      <c r="C91" s="5" t="s">
        <v>122</v>
      </c>
      <c r="G91" s="5" t="s">
        <v>187</v>
      </c>
      <c r="H91" s="5" t="s">
        <v>234</v>
      </c>
      <c r="I91" s="8">
        <v>5</v>
      </c>
      <c r="J91" s="13">
        <v>66</v>
      </c>
      <c r="K91" s="13">
        <v>13.2</v>
      </c>
    </row>
    <row r="92" spans="1:11" ht="16.5" x14ac:dyDescent="0.3">
      <c r="A92" s="3">
        <v>44587</v>
      </c>
      <c r="B92" s="5" t="s">
        <v>44</v>
      </c>
      <c r="C92" s="5" t="s">
        <v>123</v>
      </c>
      <c r="G92" s="5" t="s">
        <v>188</v>
      </c>
      <c r="H92" s="5" t="s">
        <v>234</v>
      </c>
      <c r="I92" s="8">
        <v>569</v>
      </c>
      <c r="J92" s="13">
        <v>303390.80000000005</v>
      </c>
      <c r="K92" s="13">
        <v>533.20000000000005</v>
      </c>
    </row>
    <row r="93" spans="1:11" ht="16.5" x14ac:dyDescent="0.3">
      <c r="A93" s="3">
        <v>44587</v>
      </c>
      <c r="B93" s="5" t="s">
        <v>44</v>
      </c>
      <c r="C93" s="5" t="s">
        <v>123</v>
      </c>
      <c r="G93" s="5" t="s">
        <v>187</v>
      </c>
      <c r="H93" s="5" t="s">
        <v>234</v>
      </c>
      <c r="I93" s="8">
        <v>24</v>
      </c>
      <c r="J93" s="13">
        <v>12796.800000000001</v>
      </c>
      <c r="K93" s="13">
        <v>533.20000000000005</v>
      </c>
    </row>
    <row r="94" spans="1:11" ht="16.5" x14ac:dyDescent="0.3">
      <c r="A94" s="3">
        <v>44587</v>
      </c>
      <c r="B94" s="5" t="s">
        <v>43</v>
      </c>
      <c r="C94" s="5" t="s">
        <v>122</v>
      </c>
      <c r="G94" s="5" t="s">
        <v>189</v>
      </c>
      <c r="H94" s="5" t="s">
        <v>234</v>
      </c>
      <c r="I94" s="8">
        <v>5</v>
      </c>
      <c r="J94" s="13">
        <v>66</v>
      </c>
      <c r="K94" s="13">
        <v>13.2</v>
      </c>
    </row>
    <row r="95" spans="1:11" ht="16.5" x14ac:dyDescent="0.3">
      <c r="A95" s="3">
        <v>44588</v>
      </c>
      <c r="B95" s="5" t="s">
        <v>43</v>
      </c>
      <c r="C95" s="5" t="s">
        <v>122</v>
      </c>
      <c r="G95" s="5" t="s">
        <v>190</v>
      </c>
      <c r="H95" s="5" t="s">
        <v>235</v>
      </c>
      <c r="I95" s="8">
        <v>7</v>
      </c>
      <c r="J95" s="13">
        <v>91.7</v>
      </c>
      <c r="K95" s="13">
        <v>13.1</v>
      </c>
    </row>
    <row r="96" spans="1:11" ht="16.5" x14ac:dyDescent="0.3">
      <c r="A96" s="3">
        <v>44588</v>
      </c>
      <c r="B96" s="5" t="s">
        <v>45</v>
      </c>
      <c r="C96" s="5" t="s">
        <v>124</v>
      </c>
      <c r="G96" s="5" t="s">
        <v>191</v>
      </c>
      <c r="H96" s="5" t="s">
        <v>235</v>
      </c>
      <c r="I96" s="8">
        <v>62</v>
      </c>
      <c r="J96" s="13">
        <v>1054</v>
      </c>
      <c r="K96" s="13">
        <v>17</v>
      </c>
    </row>
    <row r="97" spans="1:11" ht="16.5" x14ac:dyDescent="0.3">
      <c r="A97" s="3">
        <v>44588</v>
      </c>
      <c r="B97" s="5" t="s">
        <v>43</v>
      </c>
      <c r="C97" s="5" t="s">
        <v>122</v>
      </c>
      <c r="G97" s="5" t="s">
        <v>191</v>
      </c>
      <c r="H97" s="5" t="s">
        <v>235</v>
      </c>
      <c r="I97" s="8">
        <v>6</v>
      </c>
      <c r="J97" s="13">
        <v>78.599999999999994</v>
      </c>
      <c r="K97" s="13">
        <v>13.1</v>
      </c>
    </row>
    <row r="98" spans="1:11" ht="16.5" x14ac:dyDescent="0.3">
      <c r="A98" s="3">
        <v>44588</v>
      </c>
      <c r="B98" s="5"/>
      <c r="C98" s="5" t="s">
        <v>125</v>
      </c>
      <c r="G98" s="5" t="s">
        <v>192</v>
      </c>
      <c r="H98" s="5" t="s">
        <v>236</v>
      </c>
      <c r="I98" s="8">
        <v>30</v>
      </c>
      <c r="J98" s="13">
        <v>1991.7</v>
      </c>
      <c r="K98" s="13">
        <v>66.39</v>
      </c>
    </row>
    <row r="99" spans="1:11" ht="16.5" x14ac:dyDescent="0.3">
      <c r="A99" s="3">
        <v>44589</v>
      </c>
      <c r="B99" s="5" t="s">
        <v>46</v>
      </c>
      <c r="C99" s="5" t="s">
        <v>126</v>
      </c>
      <c r="G99" s="5" t="s">
        <v>193</v>
      </c>
      <c r="H99" s="5" t="s">
        <v>237</v>
      </c>
      <c r="I99" s="8">
        <v>80</v>
      </c>
      <c r="J99" s="13">
        <v>33148.800000000003</v>
      </c>
      <c r="K99" s="13">
        <v>414.36</v>
      </c>
    </row>
    <row r="100" spans="1:11" ht="16.5" x14ac:dyDescent="0.3">
      <c r="A100" s="3">
        <v>44588</v>
      </c>
      <c r="B100" s="5" t="s">
        <v>47</v>
      </c>
      <c r="C100" s="5" t="s">
        <v>127</v>
      </c>
      <c r="G100" s="5" t="s">
        <v>194</v>
      </c>
      <c r="H100" s="5" t="s">
        <v>238</v>
      </c>
      <c r="I100" s="8">
        <v>28</v>
      </c>
      <c r="J100" s="13">
        <v>318853.36000000004</v>
      </c>
      <c r="K100" s="13">
        <v>11387.62</v>
      </c>
    </row>
    <row r="101" spans="1:11" ht="16.5" x14ac:dyDescent="0.3">
      <c r="A101" s="3">
        <v>44588</v>
      </c>
      <c r="B101" s="5" t="s">
        <v>35</v>
      </c>
      <c r="C101" s="5" t="s">
        <v>95</v>
      </c>
      <c r="G101" s="5" t="s">
        <v>195</v>
      </c>
      <c r="H101" s="5" t="s">
        <v>239</v>
      </c>
      <c r="I101" s="8">
        <v>117</v>
      </c>
      <c r="J101" s="13">
        <v>694137.6</v>
      </c>
      <c r="K101" s="13">
        <v>5932.8</v>
      </c>
    </row>
    <row r="102" spans="1:11" ht="16.5" x14ac:dyDescent="0.3">
      <c r="A102" s="3">
        <v>44589</v>
      </c>
      <c r="B102" s="5" t="s">
        <v>48</v>
      </c>
      <c r="C102" s="5" t="s">
        <v>128</v>
      </c>
      <c r="G102" s="5" t="s">
        <v>196</v>
      </c>
      <c r="H102" s="5" t="s">
        <v>240</v>
      </c>
      <c r="I102" s="8">
        <v>30</v>
      </c>
      <c r="J102" s="13">
        <v>212.7</v>
      </c>
      <c r="K102" s="13">
        <v>7.09</v>
      </c>
    </row>
    <row r="103" spans="1:11" ht="16.5" x14ac:dyDescent="0.3">
      <c r="A103" s="3">
        <v>44589</v>
      </c>
      <c r="B103" s="5" t="s">
        <v>49</v>
      </c>
      <c r="C103" s="5" t="s">
        <v>129</v>
      </c>
      <c r="G103" s="5" t="s">
        <v>197</v>
      </c>
      <c r="H103" s="5" t="s">
        <v>241</v>
      </c>
      <c r="I103" s="8">
        <v>20</v>
      </c>
      <c r="J103" s="13">
        <v>457.8</v>
      </c>
      <c r="K103" s="13">
        <v>22.89</v>
      </c>
    </row>
    <row r="104" spans="1:11" ht="16.5" x14ac:dyDescent="0.3">
      <c r="A104" s="3">
        <v>44589</v>
      </c>
      <c r="B104" s="5" t="s">
        <v>50</v>
      </c>
      <c r="C104" s="5" t="s">
        <v>130</v>
      </c>
      <c r="G104" s="5" t="s">
        <v>198</v>
      </c>
      <c r="H104" s="5" t="s">
        <v>241</v>
      </c>
      <c r="I104" s="8">
        <v>5</v>
      </c>
      <c r="J104" s="13">
        <v>102.95</v>
      </c>
      <c r="K104" s="13">
        <v>20.59</v>
      </c>
    </row>
    <row r="105" spans="1:11" ht="16.5" x14ac:dyDescent="0.3">
      <c r="A105" s="3">
        <v>44589</v>
      </c>
      <c r="B105" s="5" t="s">
        <v>51</v>
      </c>
      <c r="C105" s="5" t="s">
        <v>131</v>
      </c>
      <c r="G105" s="5" t="s">
        <v>199</v>
      </c>
      <c r="H105" s="5" t="s">
        <v>242</v>
      </c>
      <c r="I105" s="8">
        <v>6</v>
      </c>
      <c r="J105" s="13">
        <v>28.14</v>
      </c>
      <c r="K105" s="13">
        <v>4.6900000000000004</v>
      </c>
    </row>
    <row r="106" spans="1:11" ht="16.5" x14ac:dyDescent="0.3">
      <c r="A106" s="3">
        <v>44589</v>
      </c>
      <c r="B106" s="5" t="s">
        <v>52</v>
      </c>
      <c r="C106" s="5" t="s">
        <v>132</v>
      </c>
      <c r="G106" s="5" t="s">
        <v>200</v>
      </c>
      <c r="H106" s="5" t="s">
        <v>242</v>
      </c>
      <c r="I106" s="8">
        <v>60</v>
      </c>
      <c r="J106" s="13">
        <v>337.2</v>
      </c>
      <c r="K106" s="13">
        <v>5.62</v>
      </c>
    </row>
    <row r="107" spans="1:11" ht="16.5" x14ac:dyDescent="0.3">
      <c r="A107" s="3">
        <v>44589</v>
      </c>
      <c r="B107" s="5" t="s">
        <v>53</v>
      </c>
      <c r="C107" s="5" t="s">
        <v>133</v>
      </c>
      <c r="G107" s="5" t="s">
        <v>200</v>
      </c>
      <c r="H107" s="5" t="s">
        <v>242</v>
      </c>
      <c r="I107" s="8">
        <v>8</v>
      </c>
      <c r="J107" s="13">
        <v>248.4</v>
      </c>
      <c r="K107" s="13">
        <v>31.05</v>
      </c>
    </row>
    <row r="108" spans="1:11" ht="16.5" x14ac:dyDescent="0.3">
      <c r="A108" s="3">
        <v>44589</v>
      </c>
      <c r="B108" s="5" t="s">
        <v>51</v>
      </c>
      <c r="C108" s="5" t="s">
        <v>131</v>
      </c>
      <c r="G108" s="5" t="s">
        <v>200</v>
      </c>
      <c r="H108" s="5" t="s">
        <v>242</v>
      </c>
      <c r="I108" s="8">
        <v>14</v>
      </c>
      <c r="J108" s="13">
        <v>65.660000000000011</v>
      </c>
      <c r="K108" s="13">
        <v>4.6900000000000004</v>
      </c>
    </row>
    <row r="109" spans="1:11" ht="16.5" x14ac:dyDescent="0.3">
      <c r="A109" s="3">
        <v>44589</v>
      </c>
      <c r="B109" s="5" t="s">
        <v>53</v>
      </c>
      <c r="C109" s="5" t="s">
        <v>133</v>
      </c>
      <c r="G109" s="5" t="s">
        <v>199</v>
      </c>
      <c r="H109" s="5" t="s">
        <v>242</v>
      </c>
      <c r="I109" s="8">
        <v>1</v>
      </c>
      <c r="J109" s="13">
        <v>31.05</v>
      </c>
      <c r="K109" s="13">
        <v>31.05</v>
      </c>
    </row>
    <row r="110" spans="1:11" ht="16.5" x14ac:dyDescent="0.3">
      <c r="A110" s="3">
        <v>44589</v>
      </c>
      <c r="B110" s="5" t="s">
        <v>54</v>
      </c>
      <c r="C110" s="5" t="s">
        <v>134</v>
      </c>
      <c r="G110" s="5" t="s">
        <v>201</v>
      </c>
      <c r="H110" s="5" t="s">
        <v>243</v>
      </c>
      <c r="I110" s="8">
        <v>8</v>
      </c>
      <c r="J110" s="13">
        <v>415.84</v>
      </c>
      <c r="K110" s="13">
        <v>51.98</v>
      </c>
    </row>
    <row r="111" spans="1:11" ht="16.5" x14ac:dyDescent="0.3">
      <c r="A111" s="3">
        <v>44589</v>
      </c>
      <c r="B111" s="5" t="s">
        <v>54</v>
      </c>
      <c r="C111" s="5" t="s">
        <v>134</v>
      </c>
      <c r="G111" s="5" t="s">
        <v>202</v>
      </c>
      <c r="H111" s="5" t="s">
        <v>243</v>
      </c>
      <c r="I111" s="8">
        <v>5</v>
      </c>
      <c r="J111" s="13">
        <v>259.89999999999998</v>
      </c>
      <c r="K111" s="13">
        <v>51.98</v>
      </c>
    </row>
    <row r="112" spans="1:11" ht="16.5" x14ac:dyDescent="0.3">
      <c r="A112" s="3">
        <v>44589</v>
      </c>
      <c r="B112" s="5"/>
      <c r="C112" s="5" t="s">
        <v>135</v>
      </c>
      <c r="G112" s="5" t="s">
        <v>203</v>
      </c>
      <c r="H112" s="5" t="s">
        <v>244</v>
      </c>
      <c r="I112" s="8">
        <v>35</v>
      </c>
      <c r="J112" s="13">
        <v>612500</v>
      </c>
      <c r="K112" s="13">
        <v>17500</v>
      </c>
    </row>
    <row r="113" spans="1:11" ht="16.5" x14ac:dyDescent="0.3">
      <c r="A113" s="3">
        <v>44588</v>
      </c>
      <c r="B113" s="5" t="s">
        <v>55</v>
      </c>
      <c r="C113" s="5" t="s">
        <v>136</v>
      </c>
      <c r="G113" s="5" t="s">
        <v>181</v>
      </c>
      <c r="H113" s="5" t="s">
        <v>245</v>
      </c>
      <c r="I113" s="8">
        <v>6</v>
      </c>
      <c r="J113" s="13">
        <v>520.20000000000005</v>
      </c>
      <c r="K113" s="13">
        <v>86.7</v>
      </c>
    </row>
    <row r="114" spans="1:11" ht="16.5" x14ac:dyDescent="0.3">
      <c r="A114" s="3">
        <v>44588</v>
      </c>
      <c r="B114" s="5"/>
      <c r="C114" s="5" t="s">
        <v>137</v>
      </c>
      <c r="G114" s="5" t="s">
        <v>181</v>
      </c>
      <c r="H114" s="5" t="s">
        <v>245</v>
      </c>
      <c r="I114" s="8">
        <v>468</v>
      </c>
      <c r="J114" s="13">
        <v>18378.36</v>
      </c>
      <c r="K114" s="13">
        <v>39.270000000000003</v>
      </c>
    </row>
    <row r="115" spans="1:11" ht="16.5" x14ac:dyDescent="0.3">
      <c r="A115" s="3">
        <v>44588</v>
      </c>
      <c r="B115" s="5"/>
      <c r="C115" s="5" t="s">
        <v>138</v>
      </c>
      <c r="G115" s="5" t="s">
        <v>181</v>
      </c>
      <c r="H115" s="5" t="s">
        <v>245</v>
      </c>
      <c r="I115" s="8">
        <v>39</v>
      </c>
      <c r="J115" s="13">
        <v>11451.96</v>
      </c>
      <c r="K115" s="13">
        <v>293.64</v>
      </c>
    </row>
    <row r="116" spans="1:11" ht="16.5" x14ac:dyDescent="0.3">
      <c r="A116" s="3">
        <v>44588</v>
      </c>
      <c r="B116" s="5"/>
      <c r="C116" s="5" t="s">
        <v>139</v>
      </c>
      <c r="G116" s="5" t="s">
        <v>181</v>
      </c>
      <c r="H116" s="5" t="s">
        <v>245</v>
      </c>
      <c r="I116" s="8">
        <v>10</v>
      </c>
      <c r="J116" s="13">
        <v>694.2</v>
      </c>
      <c r="K116" s="13">
        <v>69.42</v>
      </c>
    </row>
    <row r="117" spans="1:11" ht="16.5" x14ac:dyDescent="0.3">
      <c r="A117" s="3">
        <v>44588</v>
      </c>
      <c r="B117" s="5"/>
      <c r="C117" s="5" t="s">
        <v>140</v>
      </c>
      <c r="G117" s="5" t="s">
        <v>181</v>
      </c>
      <c r="H117" s="5" t="s">
        <v>245</v>
      </c>
      <c r="I117" s="8">
        <v>1</v>
      </c>
      <c r="J117" s="13">
        <v>71.45</v>
      </c>
      <c r="K117" s="13">
        <v>71.45</v>
      </c>
    </row>
    <row r="118" spans="1:11" ht="16.5" x14ac:dyDescent="0.3">
      <c r="A118" s="3">
        <v>44589</v>
      </c>
      <c r="B118" s="5"/>
      <c r="C118" s="5" t="s">
        <v>141</v>
      </c>
      <c r="G118" s="5" t="s">
        <v>181</v>
      </c>
      <c r="H118" s="5" t="s">
        <v>245</v>
      </c>
      <c r="I118" s="8">
        <v>218</v>
      </c>
      <c r="J118" s="13">
        <v>2419.7999999999997</v>
      </c>
      <c r="K118" s="13">
        <v>11.1</v>
      </c>
    </row>
    <row r="119" spans="1:11" ht="16.5" x14ac:dyDescent="0.3">
      <c r="A119" s="3">
        <v>44589</v>
      </c>
      <c r="B119" s="5"/>
      <c r="C119" s="5" t="s">
        <v>142</v>
      </c>
      <c r="G119" s="5" t="s">
        <v>181</v>
      </c>
      <c r="H119" s="5" t="s">
        <v>245</v>
      </c>
      <c r="I119" s="8">
        <v>19</v>
      </c>
      <c r="J119" s="13">
        <v>73.150000000000006</v>
      </c>
      <c r="K119" s="13">
        <v>3.85</v>
      </c>
    </row>
    <row r="120" spans="1:11" ht="16.5" x14ac:dyDescent="0.3">
      <c r="A120" s="3">
        <v>44589</v>
      </c>
      <c r="B120" s="5"/>
      <c r="C120" s="5" t="s">
        <v>143</v>
      </c>
      <c r="G120" s="5" t="s">
        <v>181</v>
      </c>
      <c r="H120" s="5" t="s">
        <v>245</v>
      </c>
      <c r="I120" s="8">
        <v>1278</v>
      </c>
      <c r="J120" s="13">
        <v>27898.739999999998</v>
      </c>
      <c r="K120" s="13">
        <v>21.83</v>
      </c>
    </row>
    <row r="121" spans="1:11" ht="16.5" x14ac:dyDescent="0.3">
      <c r="A121" s="3">
        <v>44589</v>
      </c>
      <c r="B121" s="5"/>
      <c r="C121" s="5" t="s">
        <v>144</v>
      </c>
      <c r="G121" s="5" t="s">
        <v>181</v>
      </c>
      <c r="H121" s="5" t="s">
        <v>245</v>
      </c>
      <c r="I121" s="8">
        <v>251</v>
      </c>
      <c r="J121" s="13">
        <v>24372.1</v>
      </c>
      <c r="K121" s="13">
        <v>97.1</v>
      </c>
    </row>
    <row r="122" spans="1:11" ht="16.5" x14ac:dyDescent="0.3">
      <c r="A122" s="3">
        <v>44589</v>
      </c>
      <c r="B122" s="5"/>
      <c r="C122" s="5" t="s">
        <v>144</v>
      </c>
      <c r="G122" s="5" t="s">
        <v>181</v>
      </c>
      <c r="H122" s="5" t="s">
        <v>245</v>
      </c>
      <c r="I122" s="8">
        <v>4</v>
      </c>
      <c r="J122" s="13">
        <v>388.4</v>
      </c>
      <c r="K122" s="13">
        <v>97.1</v>
      </c>
    </row>
    <row r="123" spans="1:11" ht="16.5" x14ac:dyDescent="0.3">
      <c r="A123" s="3">
        <v>44589</v>
      </c>
      <c r="B123" s="5"/>
      <c r="C123" s="5" t="s">
        <v>145</v>
      </c>
      <c r="G123" s="5" t="s">
        <v>181</v>
      </c>
      <c r="H123" s="5" t="s">
        <v>245</v>
      </c>
      <c r="I123" s="8">
        <v>10</v>
      </c>
      <c r="J123" s="13">
        <v>21085.9</v>
      </c>
      <c r="K123" s="13">
        <v>2108.59</v>
      </c>
    </row>
    <row r="124" spans="1:11" ht="16.5" x14ac:dyDescent="0.3">
      <c r="A124" s="3">
        <v>44589</v>
      </c>
      <c r="B124" s="5"/>
      <c r="C124" s="5" t="s">
        <v>146</v>
      </c>
      <c r="G124" s="5" t="s">
        <v>181</v>
      </c>
      <c r="H124" s="5" t="s">
        <v>245</v>
      </c>
      <c r="I124" s="8">
        <v>23</v>
      </c>
      <c r="J124" s="13">
        <v>6516.13</v>
      </c>
      <c r="K124" s="13">
        <v>283.31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workbookViewId="0">
      <selection sqref="A1:M1"/>
    </sheetView>
  </sheetViews>
  <sheetFormatPr baseColWidth="10" defaultRowHeight="15" x14ac:dyDescent="0.25"/>
  <cols>
    <col min="1" max="1" width="19.28515625" bestFit="1" customWidth="1"/>
    <col min="2" max="2" width="12.42578125" bestFit="1" customWidth="1"/>
    <col min="3" max="3" width="14.7109375" bestFit="1" customWidth="1"/>
    <col min="4" max="4" width="56.85546875" customWidth="1"/>
    <col min="5" max="5" width="13.140625" customWidth="1"/>
    <col min="7" max="7" width="24.85546875" customWidth="1"/>
    <col min="8" max="8" width="11" bestFit="1" customWidth="1"/>
    <col min="9" max="9" width="14.42578125" bestFit="1" customWidth="1"/>
    <col min="10" max="10" width="30.42578125" customWidth="1"/>
    <col min="13" max="13" width="14" customWidth="1"/>
  </cols>
  <sheetData>
    <row r="1" spans="1:14" ht="16.5" customHeight="1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4" ht="16.5" customHeight="1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6.5" customHeight="1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6.5" customHeight="1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4" ht="16.5" customHeight="1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ht="16.5" customHeight="1" x14ac:dyDescent="0.25">
      <c r="A6" s="93" t="s">
        <v>1810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16.5" customHeight="1" x14ac:dyDescent="0.25">
      <c r="A7" s="93" t="s">
        <v>1811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ht="32.25" thickBot="1" x14ac:dyDescent="0.3">
      <c r="A9" s="42" t="s">
        <v>1294</v>
      </c>
      <c r="B9" s="42" t="s">
        <v>256</v>
      </c>
      <c r="C9" s="42" t="s">
        <v>442</v>
      </c>
      <c r="D9" s="42" t="s">
        <v>56</v>
      </c>
      <c r="E9" s="42" t="s">
        <v>1295</v>
      </c>
      <c r="F9" s="42" t="s">
        <v>1296</v>
      </c>
      <c r="G9" s="42" t="s">
        <v>1297</v>
      </c>
      <c r="H9" s="42" t="s">
        <v>260</v>
      </c>
      <c r="I9" s="42" t="s">
        <v>150</v>
      </c>
      <c r="J9" s="42" t="s">
        <v>204</v>
      </c>
      <c r="K9" s="42" t="s">
        <v>1298</v>
      </c>
      <c r="L9" s="42" t="s">
        <v>247</v>
      </c>
      <c r="M9" s="42" t="s">
        <v>1161</v>
      </c>
    </row>
    <row r="10" spans="1:14" ht="17.25" thickBot="1" x14ac:dyDescent="0.35">
      <c r="A10" s="70">
        <v>44837</v>
      </c>
      <c r="B10">
        <v>13017782</v>
      </c>
      <c r="C10" s="71" t="e">
        <v>#N/A</v>
      </c>
      <c r="D10" t="s">
        <v>1812</v>
      </c>
      <c r="E10" s="62"/>
      <c r="F10" s="62" t="s">
        <v>1485</v>
      </c>
      <c r="G10" s="62" t="s">
        <v>1598</v>
      </c>
      <c r="H10">
        <v>38301</v>
      </c>
      <c r="I10" t="s">
        <v>1534</v>
      </c>
      <c r="J10" t="s">
        <v>1813</v>
      </c>
      <c r="K10" s="72">
        <v>2000</v>
      </c>
      <c r="L10" s="11">
        <v>121000</v>
      </c>
      <c r="M10" s="11">
        <v>60.5</v>
      </c>
      <c r="N10" s="14"/>
    </row>
    <row r="11" spans="1:14" ht="16.5" x14ac:dyDescent="0.3">
      <c r="A11" s="73">
        <v>44837</v>
      </c>
      <c r="B11" s="74">
        <v>13011082</v>
      </c>
      <c r="C11" s="71" t="s">
        <v>407</v>
      </c>
      <c r="D11" s="74" t="s">
        <v>1814</v>
      </c>
      <c r="E11" s="63"/>
      <c r="F11" s="65" t="s">
        <v>1485</v>
      </c>
      <c r="G11" s="62" t="s">
        <v>1815</v>
      </c>
      <c r="H11" s="74">
        <v>52775</v>
      </c>
      <c r="I11" s="74" t="s">
        <v>1816</v>
      </c>
      <c r="J11" s="74" t="s">
        <v>1817</v>
      </c>
      <c r="K11" s="75">
        <v>9</v>
      </c>
      <c r="L11" s="12">
        <v>1665</v>
      </c>
      <c r="M11" s="12">
        <v>185</v>
      </c>
      <c r="N11" s="14"/>
    </row>
    <row r="12" spans="1:14" ht="16.5" x14ac:dyDescent="0.3">
      <c r="A12" s="76">
        <v>44837</v>
      </c>
      <c r="B12" s="58">
        <v>13010119</v>
      </c>
      <c r="C12" s="77" t="e">
        <v>#N/A</v>
      </c>
      <c r="D12" s="58" t="s">
        <v>1818</v>
      </c>
      <c r="E12" s="63"/>
      <c r="F12" s="63" t="s">
        <v>1485</v>
      </c>
      <c r="G12" s="63" t="s">
        <v>1815</v>
      </c>
      <c r="H12" s="58">
        <v>52738</v>
      </c>
      <c r="I12" s="58" t="s">
        <v>1816</v>
      </c>
      <c r="J12" s="58" t="s">
        <v>1817</v>
      </c>
      <c r="K12" s="78">
        <v>5</v>
      </c>
      <c r="L12" s="12">
        <v>171</v>
      </c>
      <c r="M12" s="12">
        <v>34.200000000000003</v>
      </c>
      <c r="N12" s="14"/>
    </row>
    <row r="13" spans="1:14" ht="16.5" x14ac:dyDescent="0.3">
      <c r="A13" s="76">
        <v>44837</v>
      </c>
      <c r="B13" s="58">
        <v>13011111</v>
      </c>
      <c r="C13" s="77" t="s">
        <v>775</v>
      </c>
      <c r="D13" s="58" t="s">
        <v>1819</v>
      </c>
      <c r="E13" s="63"/>
      <c r="F13" s="63" t="s">
        <v>1485</v>
      </c>
      <c r="G13" s="63" t="s">
        <v>1815</v>
      </c>
      <c r="H13" s="58">
        <v>52767</v>
      </c>
      <c r="I13" s="58" t="s">
        <v>1816</v>
      </c>
      <c r="J13" s="58" t="s">
        <v>1817</v>
      </c>
      <c r="K13" s="78">
        <v>26</v>
      </c>
      <c r="L13" s="12">
        <v>442</v>
      </c>
      <c r="M13" s="12">
        <v>17</v>
      </c>
      <c r="N13" s="14"/>
    </row>
    <row r="14" spans="1:14" ht="16.5" x14ac:dyDescent="0.3">
      <c r="A14" s="76">
        <v>44837</v>
      </c>
      <c r="B14" s="58">
        <v>13042431</v>
      </c>
      <c r="C14" s="77" t="e">
        <v>#N/A</v>
      </c>
      <c r="D14" s="58" t="s">
        <v>1820</v>
      </c>
      <c r="E14" s="63"/>
      <c r="F14" s="63" t="s">
        <v>1485</v>
      </c>
      <c r="G14" s="63" t="s">
        <v>1815</v>
      </c>
      <c r="H14" s="58">
        <v>52781</v>
      </c>
      <c r="I14" s="58" t="s">
        <v>1816</v>
      </c>
      <c r="J14" s="58" t="s">
        <v>1817</v>
      </c>
      <c r="K14" s="78">
        <v>50</v>
      </c>
      <c r="L14" s="12">
        <v>495</v>
      </c>
      <c r="M14" s="12">
        <v>9.9</v>
      </c>
      <c r="N14" s="14"/>
    </row>
    <row r="15" spans="1:14" ht="16.5" x14ac:dyDescent="0.3">
      <c r="A15" s="76">
        <v>44837</v>
      </c>
      <c r="B15" s="58">
        <v>13011111</v>
      </c>
      <c r="C15" s="77" t="s">
        <v>775</v>
      </c>
      <c r="D15" s="58" t="s">
        <v>1819</v>
      </c>
      <c r="E15" s="63"/>
      <c r="F15" s="63" t="s">
        <v>1485</v>
      </c>
      <c r="G15" s="63" t="s">
        <v>1821</v>
      </c>
      <c r="H15" s="58">
        <v>7404</v>
      </c>
      <c r="I15" s="58" t="s">
        <v>1822</v>
      </c>
      <c r="J15" s="58" t="s">
        <v>1823</v>
      </c>
      <c r="K15" s="78">
        <v>14</v>
      </c>
      <c r="L15" s="12">
        <v>207.9</v>
      </c>
      <c r="M15" s="12">
        <v>14.85</v>
      </c>
      <c r="N15" s="14"/>
    </row>
    <row r="16" spans="1:14" ht="16.5" x14ac:dyDescent="0.3">
      <c r="A16" s="76">
        <v>44837</v>
      </c>
      <c r="B16" s="58">
        <v>13041734</v>
      </c>
      <c r="C16" s="77" t="e">
        <v>#N/A</v>
      </c>
      <c r="D16" s="58" t="s">
        <v>1824</v>
      </c>
      <c r="E16" s="63"/>
      <c r="F16" s="63" t="s">
        <v>1485</v>
      </c>
      <c r="G16" s="63" t="s">
        <v>1821</v>
      </c>
      <c r="H16" s="58">
        <v>7404</v>
      </c>
      <c r="I16" s="58" t="s">
        <v>1822</v>
      </c>
      <c r="J16" s="58" t="s">
        <v>1823</v>
      </c>
      <c r="K16" s="78">
        <v>2</v>
      </c>
      <c r="L16" s="12">
        <v>27</v>
      </c>
      <c r="M16" s="12">
        <v>13.5</v>
      </c>
      <c r="N16" s="14"/>
    </row>
    <row r="17" spans="1:14" ht="16.5" x14ac:dyDescent="0.3">
      <c r="A17" s="76">
        <v>44837</v>
      </c>
      <c r="B17" s="58">
        <v>13042071</v>
      </c>
      <c r="C17" s="77" t="e">
        <v>#N/A</v>
      </c>
      <c r="D17" s="58" t="s">
        <v>1825</v>
      </c>
      <c r="E17" s="63"/>
      <c r="F17" s="63" t="s">
        <v>1485</v>
      </c>
      <c r="G17" s="63" t="s">
        <v>1826</v>
      </c>
      <c r="H17" s="58">
        <v>10800</v>
      </c>
      <c r="I17" s="58" t="s">
        <v>1827</v>
      </c>
      <c r="J17" s="58" t="s">
        <v>1828</v>
      </c>
      <c r="K17" s="78">
        <v>10</v>
      </c>
      <c r="L17" s="12">
        <v>332</v>
      </c>
      <c r="M17" s="12">
        <v>33.200000000000003</v>
      </c>
      <c r="N17" s="14"/>
    </row>
    <row r="18" spans="1:14" ht="16.5" x14ac:dyDescent="0.3">
      <c r="A18" s="76">
        <v>44837</v>
      </c>
      <c r="B18" s="58">
        <v>13011095</v>
      </c>
      <c r="C18" s="77" t="s">
        <v>850</v>
      </c>
      <c r="D18" s="58" t="s">
        <v>1829</v>
      </c>
      <c r="E18" s="63"/>
      <c r="F18" s="63" t="s">
        <v>1485</v>
      </c>
      <c r="G18" s="63" t="s">
        <v>1830</v>
      </c>
      <c r="H18" s="58">
        <v>6000070360</v>
      </c>
      <c r="I18" s="58" t="s">
        <v>1831</v>
      </c>
      <c r="J18" s="58" t="s">
        <v>1832</v>
      </c>
      <c r="K18" s="78">
        <v>24</v>
      </c>
      <c r="L18" s="12">
        <v>291.72000000000003</v>
      </c>
      <c r="M18" s="12">
        <v>12.154999999999999</v>
      </c>
      <c r="N18" s="14"/>
    </row>
    <row r="19" spans="1:14" ht="16.5" x14ac:dyDescent="0.3">
      <c r="A19" s="76">
        <v>44838</v>
      </c>
      <c r="B19" s="58">
        <v>13043079</v>
      </c>
      <c r="C19" s="77" t="s">
        <v>1004</v>
      </c>
      <c r="D19" s="58" t="s">
        <v>1833</v>
      </c>
      <c r="E19" s="63"/>
      <c r="F19" s="63" t="s">
        <v>1485</v>
      </c>
      <c r="G19" s="63" t="s">
        <v>1661</v>
      </c>
      <c r="H19" s="58">
        <v>4777</v>
      </c>
      <c r="I19" s="58" t="s">
        <v>1834</v>
      </c>
      <c r="J19" s="58" t="s">
        <v>1835</v>
      </c>
      <c r="K19" s="78">
        <v>1500</v>
      </c>
      <c r="L19" s="12">
        <v>383.39999999999901</v>
      </c>
      <c r="M19" s="12">
        <v>0.25559999999999899</v>
      </c>
      <c r="N19" s="14"/>
    </row>
    <row r="20" spans="1:14" ht="16.5" x14ac:dyDescent="0.3">
      <c r="A20" s="76">
        <v>44838</v>
      </c>
      <c r="B20" s="58">
        <v>13043079</v>
      </c>
      <c r="C20" s="77" t="s">
        <v>1004</v>
      </c>
      <c r="D20" s="58" t="s">
        <v>1833</v>
      </c>
      <c r="E20" s="63"/>
      <c r="F20" s="63" t="s">
        <v>1485</v>
      </c>
      <c r="G20" s="63" t="s">
        <v>1661</v>
      </c>
      <c r="H20" s="58">
        <v>4779</v>
      </c>
      <c r="I20" s="58" t="s">
        <v>1836</v>
      </c>
      <c r="J20" s="58" t="s">
        <v>1835</v>
      </c>
      <c r="K20" s="78">
        <v>5400</v>
      </c>
      <c r="L20" s="12">
        <v>1380.24</v>
      </c>
      <c r="M20" s="12">
        <v>0.25559999999999899</v>
      </c>
      <c r="N20" s="14"/>
    </row>
    <row r="21" spans="1:14" ht="16.5" x14ac:dyDescent="0.3">
      <c r="A21" s="76">
        <v>44838</v>
      </c>
      <c r="B21" s="58">
        <v>13011082</v>
      </c>
      <c r="C21" s="77" t="s">
        <v>407</v>
      </c>
      <c r="D21" s="58" t="s">
        <v>1814</v>
      </c>
      <c r="E21" s="63"/>
      <c r="F21" s="63" t="s">
        <v>1485</v>
      </c>
      <c r="G21" s="63" t="s">
        <v>1837</v>
      </c>
      <c r="H21" s="58">
        <v>7410</v>
      </c>
      <c r="I21" s="58" t="s">
        <v>1838</v>
      </c>
      <c r="J21" s="58" t="s">
        <v>1823</v>
      </c>
      <c r="K21" s="78">
        <v>3</v>
      </c>
      <c r="L21" s="12">
        <v>121.5</v>
      </c>
      <c r="M21" s="12">
        <v>40.5</v>
      </c>
      <c r="N21" s="14"/>
    </row>
    <row r="22" spans="1:14" ht="16.5" x14ac:dyDescent="0.3">
      <c r="A22" s="76">
        <v>44838</v>
      </c>
      <c r="B22" s="58">
        <v>13011019</v>
      </c>
      <c r="C22" s="77" t="e">
        <v>#N/A</v>
      </c>
      <c r="D22" s="58" t="s">
        <v>1839</v>
      </c>
      <c r="E22" s="63"/>
      <c r="F22" s="63" t="s">
        <v>1485</v>
      </c>
      <c r="G22" s="63" t="s">
        <v>1837</v>
      </c>
      <c r="H22" s="58">
        <v>7410</v>
      </c>
      <c r="I22" s="58" t="s">
        <v>1838</v>
      </c>
      <c r="J22" s="58" t="s">
        <v>1823</v>
      </c>
      <c r="K22" s="78">
        <v>11</v>
      </c>
      <c r="L22" s="12">
        <v>668.25</v>
      </c>
      <c r="M22" s="12">
        <v>60.75</v>
      </c>
      <c r="N22" s="14"/>
    </row>
    <row r="23" spans="1:14" ht="16.5" x14ac:dyDescent="0.3">
      <c r="A23" s="76">
        <v>44838</v>
      </c>
      <c r="B23" s="58">
        <v>13011111</v>
      </c>
      <c r="C23" s="77" t="s">
        <v>775</v>
      </c>
      <c r="D23" s="58" t="s">
        <v>1819</v>
      </c>
      <c r="E23" s="63"/>
      <c r="F23" s="63" t="s">
        <v>1485</v>
      </c>
      <c r="G23" s="63" t="s">
        <v>1837</v>
      </c>
      <c r="H23" s="58">
        <v>7410</v>
      </c>
      <c r="I23" s="58" t="s">
        <v>1838</v>
      </c>
      <c r="J23" s="58" t="s">
        <v>1823</v>
      </c>
      <c r="K23" s="78">
        <v>6</v>
      </c>
      <c r="L23" s="12">
        <v>89.099999999999895</v>
      </c>
      <c r="M23" s="12">
        <v>14.85</v>
      </c>
      <c r="N23" s="14"/>
    </row>
    <row r="24" spans="1:14" ht="16.5" x14ac:dyDescent="0.3">
      <c r="A24" s="76">
        <v>44838</v>
      </c>
      <c r="B24" s="58">
        <v>13042251</v>
      </c>
      <c r="C24" s="77" t="s">
        <v>1458</v>
      </c>
      <c r="D24" s="58" t="s">
        <v>1840</v>
      </c>
      <c r="E24" s="63"/>
      <c r="F24" s="63" t="s">
        <v>1485</v>
      </c>
      <c r="G24" s="63" t="s">
        <v>1841</v>
      </c>
      <c r="H24" s="58">
        <v>7411</v>
      </c>
      <c r="I24" s="58" t="s">
        <v>1842</v>
      </c>
      <c r="J24" s="58" t="s">
        <v>1823</v>
      </c>
      <c r="K24" s="78">
        <v>120</v>
      </c>
      <c r="L24" s="12">
        <v>110.16</v>
      </c>
      <c r="M24" s="12">
        <v>0.91799999999999904</v>
      </c>
      <c r="N24" s="14"/>
    </row>
    <row r="25" spans="1:14" ht="16.5" x14ac:dyDescent="0.3">
      <c r="A25" s="76">
        <v>44838</v>
      </c>
      <c r="B25" s="58">
        <v>13042247</v>
      </c>
      <c r="C25" s="77" t="e">
        <v>#N/A</v>
      </c>
      <c r="D25" s="58" t="s">
        <v>1843</v>
      </c>
      <c r="E25" s="63"/>
      <c r="F25" s="63" t="s">
        <v>1485</v>
      </c>
      <c r="G25" s="63" t="s">
        <v>1841</v>
      </c>
      <c r="H25" s="58">
        <v>7411</v>
      </c>
      <c r="I25" s="58" t="s">
        <v>1842</v>
      </c>
      <c r="J25" s="58" t="s">
        <v>1823</v>
      </c>
      <c r="K25" s="78">
        <v>3000</v>
      </c>
      <c r="L25" s="12">
        <v>3720</v>
      </c>
      <c r="M25" s="12">
        <v>1.24</v>
      </c>
      <c r="N25" s="14"/>
    </row>
    <row r="26" spans="1:14" ht="16.5" x14ac:dyDescent="0.3">
      <c r="A26" s="76">
        <v>44838</v>
      </c>
      <c r="B26" s="58">
        <v>13042253</v>
      </c>
      <c r="C26" s="77" t="s">
        <v>1040</v>
      </c>
      <c r="D26" s="58" t="s">
        <v>1844</v>
      </c>
      <c r="E26" s="63"/>
      <c r="F26" s="63" t="s">
        <v>1485</v>
      </c>
      <c r="G26" s="63" t="s">
        <v>1841</v>
      </c>
      <c r="H26" s="58">
        <v>7411</v>
      </c>
      <c r="I26" s="58" t="s">
        <v>1842</v>
      </c>
      <c r="J26" s="58" t="s">
        <v>1823</v>
      </c>
      <c r="K26" s="78">
        <v>90</v>
      </c>
      <c r="L26" s="12">
        <v>126.36</v>
      </c>
      <c r="M26" s="12">
        <v>1.4039999999999899</v>
      </c>
      <c r="N26" s="14"/>
    </row>
    <row r="27" spans="1:14" ht="16.5" x14ac:dyDescent="0.3">
      <c r="A27" s="76">
        <v>44838</v>
      </c>
      <c r="B27" s="58">
        <v>13042102</v>
      </c>
      <c r="C27" s="77" t="e">
        <v>#N/A</v>
      </c>
      <c r="D27" s="58" t="s">
        <v>1845</v>
      </c>
      <c r="E27" s="63"/>
      <c r="F27" s="63" t="s">
        <v>1485</v>
      </c>
      <c r="G27" s="63" t="s">
        <v>1841</v>
      </c>
      <c r="H27" s="58">
        <v>7411</v>
      </c>
      <c r="I27" s="58" t="s">
        <v>1842</v>
      </c>
      <c r="J27" s="58" t="s">
        <v>1823</v>
      </c>
      <c r="K27" s="78">
        <v>180</v>
      </c>
      <c r="L27" s="12">
        <v>6055.1999999999898</v>
      </c>
      <c r="M27" s="12">
        <v>33.64</v>
      </c>
      <c r="N27" s="14"/>
    </row>
    <row r="28" spans="1:14" ht="16.5" x14ac:dyDescent="0.3">
      <c r="A28" s="76">
        <v>44838</v>
      </c>
      <c r="B28" s="58">
        <v>13041821</v>
      </c>
      <c r="C28" s="77" t="e">
        <v>#N/A</v>
      </c>
      <c r="D28" s="58" t="s">
        <v>1846</v>
      </c>
      <c r="E28" s="63"/>
      <c r="F28" s="63" t="s">
        <v>1485</v>
      </c>
      <c r="G28" s="63" t="s">
        <v>1841</v>
      </c>
      <c r="H28" s="58">
        <v>7411</v>
      </c>
      <c r="I28" s="58" t="s">
        <v>1842</v>
      </c>
      <c r="J28" s="58" t="s">
        <v>1823</v>
      </c>
      <c r="K28" s="78">
        <v>5400</v>
      </c>
      <c r="L28" s="12">
        <v>8431.5599999999904</v>
      </c>
      <c r="M28" s="12">
        <v>1.5613999999999899</v>
      </c>
      <c r="N28" s="14"/>
    </row>
    <row r="29" spans="1:14" ht="16.5" x14ac:dyDescent="0.3">
      <c r="A29" s="76">
        <v>44838</v>
      </c>
      <c r="B29" s="58">
        <v>13041339</v>
      </c>
      <c r="C29" s="77" t="e">
        <v>#N/A</v>
      </c>
      <c r="D29" s="58" t="s">
        <v>1847</v>
      </c>
      <c r="E29" s="63"/>
      <c r="F29" s="63" t="s">
        <v>1485</v>
      </c>
      <c r="G29" s="63" t="s">
        <v>1841</v>
      </c>
      <c r="H29" s="58">
        <v>7411</v>
      </c>
      <c r="I29" s="58" t="s">
        <v>1842</v>
      </c>
      <c r="J29" s="58" t="s">
        <v>1823</v>
      </c>
      <c r="K29" s="78">
        <v>360</v>
      </c>
      <c r="L29" s="12">
        <v>664.48800000000006</v>
      </c>
      <c r="M29" s="12">
        <v>1.8458000000000001</v>
      </c>
      <c r="N29" s="14"/>
    </row>
    <row r="30" spans="1:14" ht="16.5" x14ac:dyDescent="0.3">
      <c r="A30" s="76">
        <v>44838</v>
      </c>
      <c r="B30" s="58">
        <v>13011067</v>
      </c>
      <c r="C30" s="77" t="s">
        <v>1355</v>
      </c>
      <c r="D30" s="58" t="s">
        <v>1848</v>
      </c>
      <c r="E30" s="63"/>
      <c r="F30" s="63" t="s">
        <v>1485</v>
      </c>
      <c r="G30" s="63" t="s">
        <v>1784</v>
      </c>
      <c r="H30" s="58">
        <v>52385</v>
      </c>
      <c r="I30" s="58" t="s">
        <v>1785</v>
      </c>
      <c r="J30" s="58" t="s">
        <v>1817</v>
      </c>
      <c r="K30" s="78">
        <v>1</v>
      </c>
      <c r="L30" s="12">
        <v>100</v>
      </c>
      <c r="M30" s="12">
        <v>100</v>
      </c>
      <c r="N30" s="14"/>
    </row>
    <row r="31" spans="1:14" ht="16.5" x14ac:dyDescent="0.3">
      <c r="A31" s="76">
        <v>44838</v>
      </c>
      <c r="B31" s="58">
        <v>13011067</v>
      </c>
      <c r="C31" s="77" t="s">
        <v>1355</v>
      </c>
      <c r="D31" s="58" t="s">
        <v>1848</v>
      </c>
      <c r="E31" s="63"/>
      <c r="F31" s="63" t="s">
        <v>1485</v>
      </c>
      <c r="G31" s="63" t="s">
        <v>1784</v>
      </c>
      <c r="H31" s="58">
        <v>52390</v>
      </c>
      <c r="I31" s="58" t="s">
        <v>1785</v>
      </c>
      <c r="J31" s="58" t="s">
        <v>1817</v>
      </c>
      <c r="K31" s="78">
        <v>7</v>
      </c>
      <c r="L31" s="12">
        <v>700</v>
      </c>
      <c r="M31" s="12">
        <v>100</v>
      </c>
      <c r="N31" s="14"/>
    </row>
    <row r="32" spans="1:14" ht="16.5" x14ac:dyDescent="0.3">
      <c r="A32" s="76">
        <v>44838</v>
      </c>
      <c r="B32" s="58">
        <v>13011067</v>
      </c>
      <c r="C32" s="77" t="s">
        <v>1355</v>
      </c>
      <c r="D32" s="58" t="s">
        <v>1848</v>
      </c>
      <c r="E32" s="63"/>
      <c r="F32" s="63" t="s">
        <v>1485</v>
      </c>
      <c r="G32" s="63" t="s">
        <v>1784</v>
      </c>
      <c r="H32" s="58">
        <v>52384</v>
      </c>
      <c r="I32" s="58" t="s">
        <v>1785</v>
      </c>
      <c r="J32" s="58" t="s">
        <v>1817</v>
      </c>
      <c r="K32" s="78">
        <v>2</v>
      </c>
      <c r="L32" s="12">
        <v>200</v>
      </c>
      <c r="M32" s="12">
        <v>100</v>
      </c>
      <c r="N32" s="14"/>
    </row>
    <row r="33" spans="1:14" ht="16.5" x14ac:dyDescent="0.3">
      <c r="A33" s="76">
        <v>44838</v>
      </c>
      <c r="B33" s="58">
        <v>13011111</v>
      </c>
      <c r="C33" s="77" t="s">
        <v>775</v>
      </c>
      <c r="D33" s="58" t="s">
        <v>1819</v>
      </c>
      <c r="E33" s="63"/>
      <c r="F33" s="63" t="s">
        <v>1485</v>
      </c>
      <c r="G33" s="63" t="s">
        <v>1849</v>
      </c>
      <c r="H33" s="58">
        <v>7266</v>
      </c>
      <c r="I33" s="58" t="s">
        <v>1850</v>
      </c>
      <c r="J33" s="58" t="s">
        <v>1823</v>
      </c>
      <c r="K33" s="78">
        <v>9</v>
      </c>
      <c r="L33" s="12">
        <v>133.65</v>
      </c>
      <c r="M33" s="12">
        <v>14.85</v>
      </c>
      <c r="N33" s="14"/>
    </row>
    <row r="34" spans="1:14" ht="16.5" x14ac:dyDescent="0.3">
      <c r="A34" s="76">
        <v>44838</v>
      </c>
      <c r="B34" s="58">
        <v>13011110</v>
      </c>
      <c r="C34" s="77" t="s">
        <v>727</v>
      </c>
      <c r="D34" s="58" t="s">
        <v>1851</v>
      </c>
      <c r="E34" s="63"/>
      <c r="F34" s="63" t="s">
        <v>1485</v>
      </c>
      <c r="G34" s="63" t="s">
        <v>1852</v>
      </c>
      <c r="H34" s="58">
        <v>6833</v>
      </c>
      <c r="I34" s="58" t="s">
        <v>1853</v>
      </c>
      <c r="J34" s="58" t="s">
        <v>1828</v>
      </c>
      <c r="K34" s="78">
        <v>5</v>
      </c>
      <c r="L34" s="12">
        <v>46.5</v>
      </c>
      <c r="M34" s="12">
        <v>9.3000000000000007</v>
      </c>
      <c r="N34" s="14"/>
    </row>
    <row r="35" spans="1:14" ht="16.5" x14ac:dyDescent="0.3">
      <c r="A35" s="76">
        <v>44838</v>
      </c>
      <c r="B35" s="58">
        <v>13041010</v>
      </c>
      <c r="C35" s="77" t="s">
        <v>1854</v>
      </c>
      <c r="D35" s="58" t="s">
        <v>1855</v>
      </c>
      <c r="E35" s="63"/>
      <c r="F35" s="63" t="s">
        <v>1485</v>
      </c>
      <c r="G35" s="63" t="s">
        <v>1852</v>
      </c>
      <c r="H35" s="58">
        <v>6832</v>
      </c>
      <c r="I35" s="58" t="s">
        <v>1853</v>
      </c>
      <c r="J35" s="58" t="s">
        <v>1828</v>
      </c>
      <c r="K35" s="78">
        <v>30</v>
      </c>
      <c r="L35" s="12">
        <v>18.498000000000001</v>
      </c>
      <c r="M35" s="12">
        <v>0.61660000000000004</v>
      </c>
      <c r="N35" s="14"/>
    </row>
    <row r="36" spans="1:14" ht="16.5" x14ac:dyDescent="0.3">
      <c r="A36" s="76">
        <v>44838</v>
      </c>
      <c r="B36" s="58">
        <v>13041835</v>
      </c>
      <c r="C36" s="77" t="e">
        <v>#N/A</v>
      </c>
      <c r="D36" s="58" t="s">
        <v>1856</v>
      </c>
      <c r="E36" s="63"/>
      <c r="F36" s="63" t="s">
        <v>1485</v>
      </c>
      <c r="G36" s="63" t="s">
        <v>1852</v>
      </c>
      <c r="H36" s="58">
        <v>6940</v>
      </c>
      <c r="I36" s="58" t="s">
        <v>1853</v>
      </c>
      <c r="J36" s="58" t="s">
        <v>1828</v>
      </c>
      <c r="K36" s="78">
        <v>14</v>
      </c>
      <c r="L36" s="12">
        <v>8.9992000000000001</v>
      </c>
      <c r="M36" s="12">
        <v>0.64280000000000004</v>
      </c>
      <c r="N36" s="14"/>
    </row>
    <row r="37" spans="1:14" ht="16.5" x14ac:dyDescent="0.3">
      <c r="A37" s="76">
        <v>44838</v>
      </c>
      <c r="B37" s="58">
        <v>13041730</v>
      </c>
      <c r="C37" s="77" t="s">
        <v>16</v>
      </c>
      <c r="D37" s="58" t="s">
        <v>1857</v>
      </c>
      <c r="E37" s="63"/>
      <c r="F37" s="63" t="s">
        <v>1485</v>
      </c>
      <c r="G37" s="63" t="s">
        <v>1852</v>
      </c>
      <c r="H37" s="58">
        <v>6941</v>
      </c>
      <c r="I37" s="58" t="s">
        <v>1853</v>
      </c>
      <c r="J37" s="58" t="s">
        <v>1828</v>
      </c>
      <c r="K37" s="78">
        <v>10</v>
      </c>
      <c r="L37" s="12">
        <v>23</v>
      </c>
      <c r="M37" s="12">
        <v>2.2999999999999901</v>
      </c>
      <c r="N37" s="14"/>
    </row>
    <row r="38" spans="1:14" ht="16.5" x14ac:dyDescent="0.3">
      <c r="A38" s="76">
        <v>44838</v>
      </c>
      <c r="B38" s="58">
        <v>13041805</v>
      </c>
      <c r="C38" s="77" t="s">
        <v>417</v>
      </c>
      <c r="D38" s="58" t="s">
        <v>1858</v>
      </c>
      <c r="E38" s="63"/>
      <c r="F38" s="63" t="s">
        <v>1485</v>
      </c>
      <c r="G38" s="63" t="s">
        <v>1852</v>
      </c>
      <c r="H38" s="58">
        <v>6957</v>
      </c>
      <c r="I38" s="58" t="s">
        <v>1853</v>
      </c>
      <c r="J38" s="58" t="s">
        <v>1828</v>
      </c>
      <c r="K38" s="78">
        <v>10</v>
      </c>
      <c r="L38" s="12">
        <v>17</v>
      </c>
      <c r="M38" s="12">
        <v>1.7</v>
      </c>
      <c r="N38" s="14"/>
    </row>
    <row r="39" spans="1:14" ht="16.5" x14ac:dyDescent="0.3">
      <c r="A39" s="76">
        <v>44838</v>
      </c>
      <c r="B39" s="58">
        <v>13011110</v>
      </c>
      <c r="C39" s="77" t="s">
        <v>727</v>
      </c>
      <c r="D39" s="58" t="s">
        <v>1851</v>
      </c>
      <c r="E39" s="63"/>
      <c r="F39" s="63" t="s">
        <v>1485</v>
      </c>
      <c r="G39" s="63" t="s">
        <v>1852</v>
      </c>
      <c r="H39" s="58">
        <v>6957</v>
      </c>
      <c r="I39" s="58" t="s">
        <v>1853</v>
      </c>
      <c r="J39" s="58" t="s">
        <v>1828</v>
      </c>
      <c r="K39" s="78">
        <v>10</v>
      </c>
      <c r="L39" s="12">
        <v>93</v>
      </c>
      <c r="M39" s="12">
        <v>9.3000000000000007</v>
      </c>
      <c r="N39" s="14"/>
    </row>
    <row r="40" spans="1:14" ht="16.5" x14ac:dyDescent="0.3">
      <c r="A40" s="76">
        <v>44838</v>
      </c>
      <c r="B40" s="58">
        <v>13043107</v>
      </c>
      <c r="C40" s="77" t="s">
        <v>425</v>
      </c>
      <c r="D40" s="58" t="s">
        <v>1859</v>
      </c>
      <c r="E40" s="63"/>
      <c r="F40" s="63" t="s">
        <v>1485</v>
      </c>
      <c r="G40" s="63" t="s">
        <v>1852</v>
      </c>
      <c r="H40" s="58">
        <v>6957</v>
      </c>
      <c r="I40" s="58" t="s">
        <v>1853</v>
      </c>
      <c r="J40" s="58" t="s">
        <v>1828</v>
      </c>
      <c r="K40" s="78">
        <v>30</v>
      </c>
      <c r="L40" s="12">
        <v>12.4979999999999</v>
      </c>
      <c r="M40" s="12">
        <v>0.41659999999999903</v>
      </c>
      <c r="N40" s="14"/>
    </row>
    <row r="41" spans="1:14" ht="16.5" x14ac:dyDescent="0.3">
      <c r="A41" s="76">
        <v>44838</v>
      </c>
      <c r="B41" s="58">
        <v>13010119</v>
      </c>
      <c r="C41" s="77" t="e">
        <v>#N/A</v>
      </c>
      <c r="D41" s="58" t="s">
        <v>1818</v>
      </c>
      <c r="E41" s="63"/>
      <c r="F41" s="63" t="s">
        <v>1485</v>
      </c>
      <c r="G41" s="63" t="s">
        <v>1860</v>
      </c>
      <c r="H41" s="58">
        <v>50519</v>
      </c>
      <c r="I41" s="58" t="s">
        <v>1861</v>
      </c>
      <c r="J41" s="58" t="s">
        <v>1817</v>
      </c>
      <c r="K41" s="78">
        <v>10</v>
      </c>
      <c r="L41" s="12">
        <v>322</v>
      </c>
      <c r="M41" s="12">
        <v>32.200000000000003</v>
      </c>
      <c r="N41" s="14"/>
    </row>
    <row r="42" spans="1:14" ht="16.5" x14ac:dyDescent="0.3">
      <c r="A42" s="76">
        <v>44838</v>
      </c>
      <c r="B42" s="58">
        <v>13041281</v>
      </c>
      <c r="C42" s="77" t="s">
        <v>381</v>
      </c>
      <c r="D42" s="58" t="s">
        <v>1862</v>
      </c>
      <c r="E42" s="63"/>
      <c r="F42" s="63" t="s">
        <v>1485</v>
      </c>
      <c r="G42" s="63" t="s">
        <v>1860</v>
      </c>
      <c r="H42" s="58">
        <v>50519</v>
      </c>
      <c r="I42" s="58" t="s">
        <v>1861</v>
      </c>
      <c r="J42" s="58" t="s">
        <v>1817</v>
      </c>
      <c r="K42" s="78">
        <v>30</v>
      </c>
      <c r="L42" s="12">
        <v>40.997999999999898</v>
      </c>
      <c r="M42" s="12">
        <v>1.36659999999999</v>
      </c>
      <c r="N42" s="14"/>
    </row>
    <row r="43" spans="1:14" ht="16.5" x14ac:dyDescent="0.3">
      <c r="A43" s="76">
        <v>44838</v>
      </c>
      <c r="B43" s="58">
        <v>13042159</v>
      </c>
      <c r="C43" s="77" t="s">
        <v>370</v>
      </c>
      <c r="D43" s="58" t="s">
        <v>1863</v>
      </c>
      <c r="E43" s="63"/>
      <c r="F43" s="63" t="s">
        <v>1485</v>
      </c>
      <c r="G43" s="63" t="s">
        <v>1860</v>
      </c>
      <c r="H43" s="58">
        <v>50519</v>
      </c>
      <c r="I43" s="58" t="s">
        <v>1861</v>
      </c>
      <c r="J43" s="58" t="s">
        <v>1817</v>
      </c>
      <c r="K43" s="78">
        <v>14</v>
      </c>
      <c r="L43" s="12">
        <v>29.999199999999899</v>
      </c>
      <c r="M43" s="12">
        <v>2.14279999999999</v>
      </c>
      <c r="N43" s="14"/>
    </row>
    <row r="44" spans="1:14" ht="16.5" x14ac:dyDescent="0.3">
      <c r="A44" s="76">
        <v>44838</v>
      </c>
      <c r="B44" s="58">
        <v>13042271</v>
      </c>
      <c r="C44" s="77" t="s">
        <v>410</v>
      </c>
      <c r="D44" s="58" t="s">
        <v>1864</v>
      </c>
      <c r="E44" s="63"/>
      <c r="F44" s="63" t="s">
        <v>1485</v>
      </c>
      <c r="G44" s="63" t="s">
        <v>1865</v>
      </c>
      <c r="H44" s="58">
        <v>50602</v>
      </c>
      <c r="I44" s="58" t="s">
        <v>1866</v>
      </c>
      <c r="J44" s="58" t="s">
        <v>1817</v>
      </c>
      <c r="K44" s="78">
        <v>4</v>
      </c>
      <c r="L44" s="12">
        <v>22</v>
      </c>
      <c r="M44" s="12">
        <v>5.5</v>
      </c>
      <c r="N44" s="14"/>
    </row>
    <row r="45" spans="1:14" ht="16.5" x14ac:dyDescent="0.3">
      <c r="A45" s="76">
        <v>44838</v>
      </c>
      <c r="B45" s="58">
        <v>13041782</v>
      </c>
      <c r="C45" s="77" t="e">
        <v>#N/A</v>
      </c>
      <c r="D45" s="58" t="s">
        <v>1867</v>
      </c>
      <c r="E45" s="63"/>
      <c r="F45" s="63" t="s">
        <v>1485</v>
      </c>
      <c r="G45" s="63" t="s">
        <v>1865</v>
      </c>
      <c r="H45" s="58">
        <v>50602</v>
      </c>
      <c r="I45" s="58" t="s">
        <v>1866</v>
      </c>
      <c r="J45" s="58" t="s">
        <v>1817</v>
      </c>
      <c r="K45" s="78">
        <v>10</v>
      </c>
      <c r="L45" s="12">
        <v>1600</v>
      </c>
      <c r="M45" s="12">
        <v>160</v>
      </c>
      <c r="N45" s="14"/>
    </row>
    <row r="46" spans="1:14" ht="16.5" x14ac:dyDescent="0.3">
      <c r="A46" s="76">
        <v>44838</v>
      </c>
      <c r="B46" s="58">
        <v>13010119</v>
      </c>
      <c r="C46" s="77" t="e">
        <v>#N/A</v>
      </c>
      <c r="D46" s="58" t="s">
        <v>1818</v>
      </c>
      <c r="E46" s="63"/>
      <c r="F46" s="63" t="s">
        <v>1485</v>
      </c>
      <c r="G46" s="63" t="s">
        <v>1865</v>
      </c>
      <c r="H46" s="58">
        <v>50602</v>
      </c>
      <c r="I46" s="58" t="s">
        <v>1866</v>
      </c>
      <c r="J46" s="58" t="s">
        <v>1817</v>
      </c>
      <c r="K46" s="78">
        <v>5</v>
      </c>
      <c r="L46" s="12">
        <v>171</v>
      </c>
      <c r="M46" s="12">
        <v>34.200000000000003</v>
      </c>
      <c r="N46" s="14"/>
    </row>
    <row r="47" spans="1:14" ht="16.5" x14ac:dyDescent="0.3">
      <c r="A47" s="76">
        <v>44839</v>
      </c>
      <c r="B47" s="58">
        <v>13011067</v>
      </c>
      <c r="C47" s="77" t="s">
        <v>1355</v>
      </c>
      <c r="D47" s="58" t="s">
        <v>1848</v>
      </c>
      <c r="E47" s="63"/>
      <c r="F47" s="63" t="s">
        <v>1485</v>
      </c>
      <c r="G47" s="63" t="s">
        <v>1826</v>
      </c>
      <c r="H47" s="58">
        <v>10877</v>
      </c>
      <c r="I47" s="58" t="s">
        <v>1827</v>
      </c>
      <c r="J47" s="58" t="s">
        <v>1828</v>
      </c>
      <c r="K47" s="78">
        <v>2</v>
      </c>
      <c r="L47" s="12">
        <v>122</v>
      </c>
      <c r="M47" s="12">
        <v>61</v>
      </c>
      <c r="N47" s="14"/>
    </row>
    <row r="48" spans="1:14" ht="16.5" x14ac:dyDescent="0.3">
      <c r="A48" s="76">
        <v>44839</v>
      </c>
      <c r="B48" s="58">
        <v>13011122</v>
      </c>
      <c r="C48" s="77" t="s">
        <v>1868</v>
      </c>
      <c r="D48" s="58" t="s">
        <v>1869</v>
      </c>
      <c r="E48" s="63"/>
      <c r="F48" s="63" t="s">
        <v>1485</v>
      </c>
      <c r="G48" s="63" t="s">
        <v>1841</v>
      </c>
      <c r="H48" s="58">
        <v>16759</v>
      </c>
      <c r="I48" s="58" t="s">
        <v>1870</v>
      </c>
      <c r="J48" s="58" t="s">
        <v>1871</v>
      </c>
      <c r="K48" s="78">
        <v>16</v>
      </c>
      <c r="L48" s="12">
        <v>14039.2</v>
      </c>
      <c r="M48" s="12">
        <v>877.45</v>
      </c>
      <c r="N48" s="14"/>
    </row>
    <row r="49" spans="1:14" ht="16.5" x14ac:dyDescent="0.3">
      <c r="A49" s="76">
        <v>44839</v>
      </c>
      <c r="B49" s="58">
        <v>13043088</v>
      </c>
      <c r="C49" s="77" t="s">
        <v>19</v>
      </c>
      <c r="D49" s="58" t="s">
        <v>1872</v>
      </c>
      <c r="E49" s="63"/>
      <c r="F49" s="63" t="s">
        <v>1485</v>
      </c>
      <c r="G49" s="63" t="s">
        <v>1841</v>
      </c>
      <c r="H49" s="58">
        <v>16759</v>
      </c>
      <c r="I49" s="58" t="s">
        <v>1870</v>
      </c>
      <c r="J49" s="58" t="s">
        <v>1871</v>
      </c>
      <c r="K49" s="78">
        <v>1500</v>
      </c>
      <c r="L49" s="12">
        <v>3600</v>
      </c>
      <c r="M49" s="12">
        <v>2.3999999999999901</v>
      </c>
      <c r="N49" s="14"/>
    </row>
    <row r="50" spans="1:14" ht="16.5" x14ac:dyDescent="0.3">
      <c r="A50" s="76">
        <v>44839</v>
      </c>
      <c r="B50" s="58">
        <v>13041246</v>
      </c>
      <c r="C50" s="77" t="s">
        <v>1873</v>
      </c>
      <c r="D50" s="58" t="s">
        <v>1874</v>
      </c>
      <c r="E50" s="63"/>
      <c r="F50" s="63" t="s">
        <v>1485</v>
      </c>
      <c r="G50" s="63" t="s">
        <v>1841</v>
      </c>
      <c r="H50" s="58">
        <v>16759</v>
      </c>
      <c r="I50" s="58" t="s">
        <v>1870</v>
      </c>
      <c r="J50" s="58" t="s">
        <v>1871</v>
      </c>
      <c r="K50" s="78">
        <v>90</v>
      </c>
      <c r="L50" s="12">
        <v>1575</v>
      </c>
      <c r="M50" s="12">
        <v>17.5</v>
      </c>
      <c r="N50" s="14"/>
    </row>
    <row r="51" spans="1:14" ht="16.5" x14ac:dyDescent="0.3">
      <c r="A51" s="76">
        <v>44839</v>
      </c>
      <c r="B51" s="58">
        <v>13011111</v>
      </c>
      <c r="C51" s="77" t="s">
        <v>775</v>
      </c>
      <c r="D51" s="58" t="s">
        <v>1819</v>
      </c>
      <c r="E51" s="63"/>
      <c r="F51" s="63" t="s">
        <v>1485</v>
      </c>
      <c r="G51" s="63" t="s">
        <v>1837</v>
      </c>
      <c r="H51" s="58">
        <v>7414</v>
      </c>
      <c r="I51" s="58" t="s">
        <v>1838</v>
      </c>
      <c r="J51" s="58" t="s">
        <v>1823</v>
      </c>
      <c r="K51" s="78">
        <v>10</v>
      </c>
      <c r="L51" s="12">
        <v>148.5</v>
      </c>
      <c r="M51" s="12">
        <v>14.85</v>
      </c>
      <c r="N51" s="14"/>
    </row>
    <row r="52" spans="1:14" ht="16.5" x14ac:dyDescent="0.3">
      <c r="A52" s="76">
        <v>44840</v>
      </c>
      <c r="B52" s="58">
        <v>13011104</v>
      </c>
      <c r="C52" s="77" t="s">
        <v>1545</v>
      </c>
      <c r="D52" s="58" t="s">
        <v>1875</v>
      </c>
      <c r="E52" s="63"/>
      <c r="F52" s="63" t="s">
        <v>1485</v>
      </c>
      <c r="G52" s="63" t="s">
        <v>1830</v>
      </c>
      <c r="H52" s="58">
        <v>600070482</v>
      </c>
      <c r="I52" s="58" t="s">
        <v>1831</v>
      </c>
      <c r="J52" s="58" t="s">
        <v>1832</v>
      </c>
      <c r="K52" s="78">
        <v>14</v>
      </c>
      <c r="L52" s="12">
        <v>264.60000000000002</v>
      </c>
      <c r="M52" s="12">
        <v>18.899999999999999</v>
      </c>
      <c r="N52" s="14"/>
    </row>
    <row r="53" spans="1:14" ht="16.5" x14ac:dyDescent="0.3">
      <c r="A53" s="76">
        <v>44840</v>
      </c>
      <c r="B53" s="58">
        <v>13010083</v>
      </c>
      <c r="C53" s="77" t="e">
        <v>#N/A</v>
      </c>
      <c r="D53" s="58" t="s">
        <v>1876</v>
      </c>
      <c r="E53" s="63"/>
      <c r="F53" s="63" t="s">
        <v>1485</v>
      </c>
      <c r="G53" s="63" t="s">
        <v>1830</v>
      </c>
      <c r="H53" s="58">
        <v>600070482</v>
      </c>
      <c r="I53" s="58" t="s">
        <v>1831</v>
      </c>
      <c r="J53" s="58" t="s">
        <v>1832</v>
      </c>
      <c r="K53" s="78">
        <v>3</v>
      </c>
      <c r="L53" s="12">
        <v>180.63</v>
      </c>
      <c r="M53" s="12">
        <v>60.21</v>
      </c>
      <c r="N53" s="14"/>
    </row>
    <row r="54" spans="1:14" ht="16.5" x14ac:dyDescent="0.3">
      <c r="A54" s="76">
        <v>44840</v>
      </c>
      <c r="B54" s="58">
        <v>13011111</v>
      </c>
      <c r="C54" s="77" t="s">
        <v>775</v>
      </c>
      <c r="D54" s="58" t="s">
        <v>1819</v>
      </c>
      <c r="E54" s="63"/>
      <c r="F54" s="63" t="s">
        <v>1485</v>
      </c>
      <c r="G54" s="63" t="s">
        <v>1837</v>
      </c>
      <c r="H54" s="58">
        <v>7418</v>
      </c>
      <c r="I54" s="58" t="s">
        <v>1838</v>
      </c>
      <c r="J54" s="58" t="s">
        <v>1823</v>
      </c>
      <c r="K54" s="78">
        <v>24</v>
      </c>
      <c r="L54" s="12">
        <v>356.39999999999901</v>
      </c>
      <c r="M54" s="12">
        <v>14.85</v>
      </c>
      <c r="N54" s="14"/>
    </row>
    <row r="55" spans="1:14" ht="16.5" x14ac:dyDescent="0.3">
      <c r="A55" s="76">
        <v>44840</v>
      </c>
      <c r="B55" s="58">
        <v>13011082</v>
      </c>
      <c r="C55" s="77" t="s">
        <v>407</v>
      </c>
      <c r="D55" s="58" t="s">
        <v>1814</v>
      </c>
      <c r="E55" s="63"/>
      <c r="F55" s="63" t="s">
        <v>1485</v>
      </c>
      <c r="G55" s="63" t="s">
        <v>1837</v>
      </c>
      <c r="H55" s="58">
        <v>7418</v>
      </c>
      <c r="I55" s="58" t="s">
        <v>1838</v>
      </c>
      <c r="J55" s="58" t="s">
        <v>1823</v>
      </c>
      <c r="K55" s="78">
        <v>3</v>
      </c>
      <c r="L55" s="12">
        <v>121.5</v>
      </c>
      <c r="M55" s="12">
        <v>40.5</v>
      </c>
      <c r="N55" s="14"/>
    </row>
    <row r="56" spans="1:14" ht="16.5" x14ac:dyDescent="0.3">
      <c r="A56" s="76">
        <v>44841</v>
      </c>
      <c r="B56" s="58">
        <v>13011097</v>
      </c>
      <c r="C56" s="77" t="s">
        <v>1176</v>
      </c>
      <c r="D56" s="58" t="s">
        <v>1877</v>
      </c>
      <c r="E56" s="63"/>
      <c r="F56" s="63" t="s">
        <v>1485</v>
      </c>
      <c r="G56" s="63" t="s">
        <v>1598</v>
      </c>
      <c r="H56" s="58">
        <v>253459</v>
      </c>
      <c r="I56" s="58" t="s">
        <v>938</v>
      </c>
      <c r="J56" s="58" t="s">
        <v>1878</v>
      </c>
      <c r="K56" s="78">
        <v>3000</v>
      </c>
      <c r="L56" s="12">
        <v>34140</v>
      </c>
      <c r="M56" s="12">
        <v>11.38</v>
      </c>
      <c r="N56" s="14"/>
    </row>
    <row r="57" spans="1:14" ht="16.5" x14ac:dyDescent="0.3">
      <c r="A57" s="76">
        <v>44841</v>
      </c>
      <c r="B57" s="58">
        <v>13011015</v>
      </c>
      <c r="C57" s="77" t="s">
        <v>935</v>
      </c>
      <c r="D57" s="58" t="s">
        <v>1879</v>
      </c>
      <c r="E57" s="63"/>
      <c r="F57" s="63" t="s">
        <v>1485</v>
      </c>
      <c r="G57" s="63" t="s">
        <v>1598</v>
      </c>
      <c r="H57" s="58">
        <v>253461</v>
      </c>
      <c r="I57" s="58" t="s">
        <v>938</v>
      </c>
      <c r="J57" s="58" t="s">
        <v>1878</v>
      </c>
      <c r="K57" s="78">
        <v>120</v>
      </c>
      <c r="L57" s="12">
        <v>333.6</v>
      </c>
      <c r="M57" s="12">
        <v>2.78</v>
      </c>
      <c r="N57" s="14"/>
    </row>
    <row r="58" spans="1:14" ht="16.5" x14ac:dyDescent="0.3">
      <c r="A58" s="76">
        <v>44841</v>
      </c>
      <c r="B58" s="58">
        <v>13011015</v>
      </c>
      <c r="C58" s="77" t="s">
        <v>935</v>
      </c>
      <c r="D58" s="58" t="s">
        <v>1879</v>
      </c>
      <c r="E58" s="63"/>
      <c r="F58" s="63" t="s">
        <v>1485</v>
      </c>
      <c r="G58" s="63" t="s">
        <v>1598</v>
      </c>
      <c r="H58" s="58">
        <v>253460</v>
      </c>
      <c r="I58" s="58" t="s">
        <v>938</v>
      </c>
      <c r="J58" s="58" t="s">
        <v>1878</v>
      </c>
      <c r="K58" s="78">
        <v>100</v>
      </c>
      <c r="L58" s="12">
        <v>278</v>
      </c>
      <c r="M58" s="12">
        <v>2.77999999999999</v>
      </c>
      <c r="N58" s="14"/>
    </row>
    <row r="59" spans="1:14" ht="16.5" x14ac:dyDescent="0.3">
      <c r="A59" s="76">
        <v>44841</v>
      </c>
      <c r="B59" s="58">
        <v>13010010</v>
      </c>
      <c r="C59" s="77" t="s">
        <v>1190</v>
      </c>
      <c r="D59" s="58" t="s">
        <v>1880</v>
      </c>
      <c r="E59" s="63"/>
      <c r="F59" s="63" t="s">
        <v>1485</v>
      </c>
      <c r="G59" s="63" t="s">
        <v>1841</v>
      </c>
      <c r="H59" s="58">
        <v>2201</v>
      </c>
      <c r="I59" s="58" t="s">
        <v>1881</v>
      </c>
      <c r="J59" s="58" t="s">
        <v>1882</v>
      </c>
      <c r="K59" s="78">
        <v>136</v>
      </c>
      <c r="L59" s="12">
        <v>58208</v>
      </c>
      <c r="M59" s="12">
        <v>428</v>
      </c>
      <c r="N59" s="14"/>
    </row>
    <row r="60" spans="1:14" ht="16.5" x14ac:dyDescent="0.3">
      <c r="A60" s="76">
        <v>44841</v>
      </c>
      <c r="B60" s="58">
        <v>13041334</v>
      </c>
      <c r="C60" s="77" t="e">
        <v>#N/A</v>
      </c>
      <c r="D60" s="58" t="s">
        <v>1883</v>
      </c>
      <c r="E60" s="63"/>
      <c r="F60" s="63" t="s">
        <v>1485</v>
      </c>
      <c r="G60" s="63" t="s">
        <v>1830</v>
      </c>
      <c r="H60" s="58">
        <v>52829</v>
      </c>
      <c r="I60" s="58" t="s">
        <v>1884</v>
      </c>
      <c r="J60" s="58" t="s">
        <v>1817</v>
      </c>
      <c r="K60" s="78">
        <v>13860</v>
      </c>
      <c r="L60" s="12">
        <v>39501</v>
      </c>
      <c r="M60" s="12">
        <v>2.85</v>
      </c>
      <c r="N60" s="14"/>
    </row>
    <row r="61" spans="1:14" ht="16.5" x14ac:dyDescent="0.3">
      <c r="A61" s="76">
        <v>44841</v>
      </c>
      <c r="B61" s="58">
        <v>13010278</v>
      </c>
      <c r="C61" s="77" t="s">
        <v>47</v>
      </c>
      <c r="D61" s="77" t="s">
        <v>1885</v>
      </c>
      <c r="E61" s="63"/>
      <c r="F61" s="63" t="s">
        <v>1485</v>
      </c>
      <c r="G61" s="63" t="s">
        <v>1841</v>
      </c>
      <c r="H61" s="58">
        <v>3030065662</v>
      </c>
      <c r="I61" s="58" t="s">
        <v>1886</v>
      </c>
      <c r="J61" s="58" t="s">
        <v>1887</v>
      </c>
      <c r="K61" s="78">
        <v>28</v>
      </c>
      <c r="L61" s="12">
        <v>318853.359999999</v>
      </c>
      <c r="M61" s="12">
        <v>11387.619999999901</v>
      </c>
      <c r="N61" s="14"/>
    </row>
    <row r="62" spans="1:14" x14ac:dyDescent="0.25">
      <c r="A62" s="76">
        <v>44841</v>
      </c>
      <c r="B62" s="58">
        <v>13010183</v>
      </c>
      <c r="C62" s="77" t="s">
        <v>1888</v>
      </c>
      <c r="D62" s="58" t="s">
        <v>1889</v>
      </c>
      <c r="E62" s="63"/>
      <c r="F62" s="63"/>
      <c r="G62" s="63" t="s">
        <v>1890</v>
      </c>
      <c r="H62" s="58">
        <v>49</v>
      </c>
      <c r="I62" s="58" t="s">
        <v>1891</v>
      </c>
      <c r="J62" s="58" t="s">
        <v>1892</v>
      </c>
      <c r="K62" s="78">
        <v>500</v>
      </c>
      <c r="L62" s="66">
        <v>150000</v>
      </c>
      <c r="M62" s="66">
        <v>300</v>
      </c>
      <c r="N62" s="14"/>
    </row>
    <row r="63" spans="1:14" x14ac:dyDescent="0.25">
      <c r="A63" s="76">
        <v>44841</v>
      </c>
      <c r="B63" s="58">
        <v>13041975</v>
      </c>
      <c r="C63" s="77" t="s">
        <v>36</v>
      </c>
      <c r="D63" s="58" t="s">
        <v>1893</v>
      </c>
      <c r="E63" s="63"/>
      <c r="F63" s="63"/>
      <c r="G63" s="63" t="s">
        <v>1841</v>
      </c>
      <c r="H63" s="58">
        <v>16771</v>
      </c>
      <c r="I63" s="58" t="s">
        <v>1870</v>
      </c>
      <c r="J63" s="58" t="s">
        <v>1871</v>
      </c>
      <c r="K63" s="78">
        <v>574</v>
      </c>
      <c r="L63" s="66">
        <v>57400</v>
      </c>
      <c r="M63" s="66">
        <v>100</v>
      </c>
      <c r="N63" s="14"/>
    </row>
    <row r="64" spans="1:14" x14ac:dyDescent="0.25">
      <c r="A64" s="76">
        <v>44841</v>
      </c>
      <c r="B64" s="58">
        <v>13042049</v>
      </c>
      <c r="C64" s="77" t="s">
        <v>949</v>
      </c>
      <c r="D64" s="58" t="s">
        <v>1894</v>
      </c>
      <c r="E64" s="63"/>
      <c r="F64" s="63"/>
      <c r="G64" s="63" t="s">
        <v>1841</v>
      </c>
      <c r="H64" s="58">
        <v>16771</v>
      </c>
      <c r="I64" s="58" t="s">
        <v>1870</v>
      </c>
      <c r="J64" s="58" t="s">
        <v>1871</v>
      </c>
      <c r="K64" s="78">
        <v>425</v>
      </c>
      <c r="L64" s="66">
        <v>663</v>
      </c>
      <c r="M64" s="66">
        <v>1.56</v>
      </c>
      <c r="N64" s="14"/>
    </row>
    <row r="65" spans="1:14" x14ac:dyDescent="0.25">
      <c r="A65" s="76">
        <v>44841</v>
      </c>
      <c r="B65" s="58">
        <v>13011082</v>
      </c>
      <c r="C65" s="77" t="s">
        <v>407</v>
      </c>
      <c r="D65" s="58" t="s">
        <v>1814</v>
      </c>
      <c r="E65" s="63"/>
      <c r="F65" s="63"/>
      <c r="G65" s="63" t="s">
        <v>1837</v>
      </c>
      <c r="H65" s="58">
        <v>7419</v>
      </c>
      <c r="I65" s="58" t="s">
        <v>1838</v>
      </c>
      <c r="J65" s="58" t="s">
        <v>1823</v>
      </c>
      <c r="K65" s="78">
        <v>1</v>
      </c>
      <c r="L65" s="66">
        <v>40.5</v>
      </c>
      <c r="M65" s="66">
        <v>40.5</v>
      </c>
      <c r="N65" s="14"/>
    </row>
    <row r="66" spans="1:14" x14ac:dyDescent="0.25">
      <c r="A66" s="76">
        <v>44844</v>
      </c>
      <c r="B66" s="58">
        <v>13013090</v>
      </c>
      <c r="C66" s="77" t="s">
        <v>873</v>
      </c>
      <c r="D66" s="77" t="s">
        <v>1895</v>
      </c>
      <c r="E66" s="63"/>
      <c r="F66" s="63"/>
      <c r="G66" s="63" t="s">
        <v>1896</v>
      </c>
      <c r="H66" s="58">
        <v>482282</v>
      </c>
      <c r="I66" s="58" t="s">
        <v>872</v>
      </c>
      <c r="J66" s="58" t="s">
        <v>1897</v>
      </c>
      <c r="K66" s="78">
        <v>23</v>
      </c>
      <c r="L66" s="66">
        <v>232182.929999999</v>
      </c>
      <c r="M66" s="66">
        <v>10094.91</v>
      </c>
      <c r="N66" s="14"/>
    </row>
    <row r="67" spans="1:14" x14ac:dyDescent="0.25">
      <c r="A67" s="76">
        <v>44844</v>
      </c>
      <c r="B67" s="58">
        <v>13011095</v>
      </c>
      <c r="C67" s="77" t="s">
        <v>850</v>
      </c>
      <c r="D67" s="58" t="s">
        <v>1829</v>
      </c>
      <c r="E67" s="63"/>
      <c r="F67" s="63"/>
      <c r="G67" s="63" t="s">
        <v>1830</v>
      </c>
      <c r="H67" s="58">
        <v>6000070520</v>
      </c>
      <c r="I67" s="58" t="s">
        <v>1831</v>
      </c>
      <c r="J67" s="58" t="s">
        <v>1832</v>
      </c>
      <c r="K67" s="78">
        <v>24</v>
      </c>
      <c r="L67" s="66">
        <v>291.72000000000003</v>
      </c>
      <c r="M67" s="66">
        <v>12.154999999999999</v>
      </c>
      <c r="N67" s="14"/>
    </row>
    <row r="68" spans="1:14" x14ac:dyDescent="0.25">
      <c r="A68" s="76">
        <v>44844</v>
      </c>
      <c r="B68" s="58">
        <v>13017785</v>
      </c>
      <c r="C68" s="77" t="s">
        <v>270</v>
      </c>
      <c r="D68" s="58" t="s">
        <v>1898</v>
      </c>
      <c r="E68" s="63"/>
      <c r="F68" s="63"/>
      <c r="G68" s="63" t="s">
        <v>1830</v>
      </c>
      <c r="H68" s="58">
        <v>52850</v>
      </c>
      <c r="I68" s="58" t="s">
        <v>1884</v>
      </c>
      <c r="J68" s="58" t="s">
        <v>1817</v>
      </c>
      <c r="K68" s="78">
        <v>2698</v>
      </c>
      <c r="L68" s="66">
        <v>28329</v>
      </c>
      <c r="M68" s="66">
        <v>10.5</v>
      </c>
      <c r="N68" s="14"/>
    </row>
    <row r="69" spans="1:14" x14ac:dyDescent="0.25">
      <c r="A69" s="76">
        <v>44845</v>
      </c>
      <c r="B69" s="58">
        <v>13011067</v>
      </c>
      <c r="C69" s="77" t="s">
        <v>1355</v>
      </c>
      <c r="D69" s="58" t="s">
        <v>1848</v>
      </c>
      <c r="E69" s="63"/>
      <c r="F69" s="63"/>
      <c r="G69" s="63" t="s">
        <v>1830</v>
      </c>
      <c r="H69" s="58">
        <v>11378</v>
      </c>
      <c r="I69" s="58" t="s">
        <v>1899</v>
      </c>
      <c r="J69" s="58" t="s">
        <v>1900</v>
      </c>
      <c r="K69" s="78">
        <v>1000</v>
      </c>
      <c r="L69" s="66">
        <v>45000</v>
      </c>
      <c r="M69" s="66">
        <v>45</v>
      </c>
      <c r="N69" s="14"/>
    </row>
    <row r="70" spans="1:14" x14ac:dyDescent="0.25">
      <c r="A70" s="76">
        <v>44845</v>
      </c>
      <c r="B70" s="58">
        <v>13042241</v>
      </c>
      <c r="C70" s="77" t="s">
        <v>1901</v>
      </c>
      <c r="D70" s="58" t="s">
        <v>1902</v>
      </c>
      <c r="E70" s="63"/>
      <c r="F70" s="63"/>
      <c r="G70" s="63" t="s">
        <v>1830</v>
      </c>
      <c r="H70" s="58">
        <v>11378</v>
      </c>
      <c r="I70" s="58" t="s">
        <v>1899</v>
      </c>
      <c r="J70" s="58" t="s">
        <v>1900</v>
      </c>
      <c r="K70" s="78">
        <v>2000</v>
      </c>
      <c r="L70" s="66">
        <v>842</v>
      </c>
      <c r="M70" s="66">
        <v>0.42099999999999899</v>
      </c>
      <c r="N70" s="14"/>
    </row>
    <row r="71" spans="1:14" x14ac:dyDescent="0.25">
      <c r="A71" s="76">
        <v>44845</v>
      </c>
      <c r="B71" s="58">
        <v>13011056</v>
      </c>
      <c r="C71" s="77" t="s">
        <v>1490</v>
      </c>
      <c r="D71" s="58" t="s">
        <v>1903</v>
      </c>
      <c r="E71" s="63"/>
      <c r="F71" s="63"/>
      <c r="G71" s="63" t="s">
        <v>1904</v>
      </c>
      <c r="H71" s="58">
        <v>52863</v>
      </c>
      <c r="I71" s="58" t="s">
        <v>1905</v>
      </c>
      <c r="J71" s="58" t="s">
        <v>1817</v>
      </c>
      <c r="K71" s="78">
        <v>12</v>
      </c>
      <c r="L71" s="66">
        <v>1800</v>
      </c>
      <c r="M71" s="66">
        <v>150</v>
      </c>
      <c r="N71" s="14"/>
    </row>
    <row r="72" spans="1:14" x14ac:dyDescent="0.25">
      <c r="A72" s="76">
        <v>44845</v>
      </c>
      <c r="B72" s="58">
        <v>13011111</v>
      </c>
      <c r="C72" s="77" t="s">
        <v>775</v>
      </c>
      <c r="D72" s="58" t="s">
        <v>1819</v>
      </c>
      <c r="E72" s="63"/>
      <c r="F72" s="63"/>
      <c r="G72" s="63" t="s">
        <v>1837</v>
      </c>
      <c r="H72" s="58">
        <v>7425</v>
      </c>
      <c r="I72" s="58" t="s">
        <v>1838</v>
      </c>
      <c r="J72" s="58" t="s">
        <v>1823</v>
      </c>
      <c r="K72" s="78">
        <v>8</v>
      </c>
      <c r="L72" s="66">
        <v>118.8</v>
      </c>
      <c r="M72" s="66">
        <v>14.85</v>
      </c>
      <c r="N72" s="14"/>
    </row>
    <row r="73" spans="1:14" x14ac:dyDescent="0.25">
      <c r="A73" s="76">
        <v>44845</v>
      </c>
      <c r="B73" s="58">
        <v>13011111</v>
      </c>
      <c r="C73" s="77" t="s">
        <v>775</v>
      </c>
      <c r="D73" s="58" t="s">
        <v>1819</v>
      </c>
      <c r="E73" s="63"/>
      <c r="F73" s="63"/>
      <c r="G73" s="63" t="s">
        <v>1837</v>
      </c>
      <c r="H73" s="58">
        <v>7424</v>
      </c>
      <c r="I73" s="58" t="s">
        <v>1838</v>
      </c>
      <c r="J73" s="58" t="s">
        <v>1823</v>
      </c>
      <c r="K73" s="78">
        <v>36</v>
      </c>
      <c r="L73" s="66">
        <v>534.6</v>
      </c>
      <c r="M73" s="66">
        <v>14.85</v>
      </c>
      <c r="N73" s="14"/>
    </row>
    <row r="74" spans="1:14" x14ac:dyDescent="0.25">
      <c r="A74" s="76">
        <v>44845</v>
      </c>
      <c r="B74" s="58">
        <v>13041618</v>
      </c>
      <c r="C74" s="77" t="e">
        <v>#N/A</v>
      </c>
      <c r="D74" s="58" t="s">
        <v>1906</v>
      </c>
      <c r="E74" s="63"/>
      <c r="F74" s="63"/>
      <c r="G74" s="63" t="s">
        <v>1837</v>
      </c>
      <c r="H74" s="58">
        <v>7424</v>
      </c>
      <c r="I74" s="58" t="s">
        <v>1838</v>
      </c>
      <c r="J74" s="58" t="s">
        <v>1823</v>
      </c>
      <c r="K74" s="78">
        <v>1</v>
      </c>
      <c r="L74" s="66">
        <v>122.849999999999</v>
      </c>
      <c r="M74" s="66">
        <v>122.849999999999</v>
      </c>
      <c r="N74" s="14"/>
    </row>
    <row r="75" spans="1:14" x14ac:dyDescent="0.25">
      <c r="A75" s="76">
        <v>44845</v>
      </c>
      <c r="B75" s="58">
        <v>13041427</v>
      </c>
      <c r="C75" s="77" t="e">
        <v>#N/A</v>
      </c>
      <c r="D75" s="58" t="s">
        <v>1907</v>
      </c>
      <c r="E75" s="63"/>
      <c r="F75" s="63"/>
      <c r="G75" s="63" t="s">
        <v>1830</v>
      </c>
      <c r="H75" s="58">
        <v>52859</v>
      </c>
      <c r="I75" s="58" t="s">
        <v>1884</v>
      </c>
      <c r="J75" s="58" t="s">
        <v>1817</v>
      </c>
      <c r="K75" s="78">
        <v>840</v>
      </c>
      <c r="L75" s="66">
        <v>18194.988000000001</v>
      </c>
      <c r="M75" s="66">
        <v>21.660699999999999</v>
      </c>
      <c r="N75" s="14"/>
    </row>
    <row r="76" spans="1:14" x14ac:dyDescent="0.25">
      <c r="A76" s="76">
        <v>44845</v>
      </c>
      <c r="B76" s="58">
        <v>13011125</v>
      </c>
      <c r="C76" s="77" t="s">
        <v>1908</v>
      </c>
      <c r="D76" s="58" t="s">
        <v>1909</v>
      </c>
      <c r="E76" s="63"/>
      <c r="F76" s="63"/>
      <c r="G76" s="63" t="s">
        <v>1830</v>
      </c>
      <c r="H76" s="58">
        <v>52859</v>
      </c>
      <c r="I76" s="58" t="s">
        <v>1884</v>
      </c>
      <c r="J76" s="58" t="s">
        <v>1817</v>
      </c>
      <c r="K76" s="78">
        <v>15</v>
      </c>
      <c r="L76" s="66">
        <v>7935</v>
      </c>
      <c r="M76" s="66">
        <v>529</v>
      </c>
      <c r="N76" s="14"/>
    </row>
    <row r="77" spans="1:14" x14ac:dyDescent="0.25">
      <c r="A77" s="76">
        <v>44845</v>
      </c>
      <c r="B77" s="58">
        <v>13043156</v>
      </c>
      <c r="C77" s="77" t="e">
        <v>#N/A</v>
      </c>
      <c r="D77" s="58" t="s">
        <v>1910</v>
      </c>
      <c r="E77" s="63"/>
      <c r="F77" s="63"/>
      <c r="G77" s="63" t="s">
        <v>1830</v>
      </c>
      <c r="H77" s="58">
        <v>52859</v>
      </c>
      <c r="I77" s="58" t="s">
        <v>1884</v>
      </c>
      <c r="J77" s="58" t="s">
        <v>1817</v>
      </c>
      <c r="K77" s="78">
        <v>16</v>
      </c>
      <c r="L77" s="66">
        <v>8224</v>
      </c>
      <c r="M77" s="66">
        <v>514</v>
      </c>
      <c r="N77" s="14"/>
    </row>
    <row r="78" spans="1:14" x14ac:dyDescent="0.25">
      <c r="A78" s="76">
        <v>44845</v>
      </c>
      <c r="B78" s="58">
        <v>13043158</v>
      </c>
      <c r="C78" s="77" t="e">
        <v>#N/A</v>
      </c>
      <c r="D78" s="58" t="s">
        <v>1911</v>
      </c>
      <c r="E78" s="63"/>
      <c r="F78" s="63"/>
      <c r="G78" s="63" t="s">
        <v>1830</v>
      </c>
      <c r="H78" s="58">
        <v>52859</v>
      </c>
      <c r="I78" s="58" t="s">
        <v>1884</v>
      </c>
      <c r="J78" s="58" t="s">
        <v>1817</v>
      </c>
      <c r="K78" s="78">
        <v>800</v>
      </c>
      <c r="L78" s="66">
        <v>21400</v>
      </c>
      <c r="M78" s="66">
        <v>26.75</v>
      </c>
      <c r="N78" s="14"/>
    </row>
    <row r="79" spans="1:14" x14ac:dyDescent="0.25">
      <c r="A79" s="76">
        <v>44845</v>
      </c>
      <c r="B79" s="58">
        <v>13042842</v>
      </c>
      <c r="C79" s="77" t="e">
        <v>#N/A</v>
      </c>
      <c r="D79" s="58" t="s">
        <v>1912</v>
      </c>
      <c r="E79" s="63"/>
      <c r="F79" s="63"/>
      <c r="G79" s="63" t="s">
        <v>1830</v>
      </c>
      <c r="H79" s="58">
        <v>52859</v>
      </c>
      <c r="I79" s="58" t="s">
        <v>1884</v>
      </c>
      <c r="J79" s="58" t="s">
        <v>1817</v>
      </c>
      <c r="K79" s="78">
        <v>3350</v>
      </c>
      <c r="L79" s="66">
        <v>7772</v>
      </c>
      <c r="M79" s="66">
        <v>2.3199999999999901</v>
      </c>
      <c r="N79" s="14"/>
    </row>
    <row r="80" spans="1:14" x14ac:dyDescent="0.25">
      <c r="A80" s="76">
        <v>44845</v>
      </c>
      <c r="B80" s="58">
        <v>13011260</v>
      </c>
      <c r="C80" s="77" t="e">
        <v>#N/A</v>
      </c>
      <c r="D80" s="77" t="s">
        <v>1913</v>
      </c>
      <c r="E80" s="63"/>
      <c r="F80" s="63"/>
      <c r="G80" s="63" t="s">
        <v>1830</v>
      </c>
      <c r="H80" s="58">
        <v>52859</v>
      </c>
      <c r="I80" s="58" t="s">
        <v>1884</v>
      </c>
      <c r="J80" s="58" t="s">
        <v>1817</v>
      </c>
      <c r="K80" s="78">
        <v>30</v>
      </c>
      <c r="L80" s="66">
        <v>9780</v>
      </c>
      <c r="M80" s="66">
        <v>326</v>
      </c>
      <c r="N80" s="14"/>
    </row>
    <row r="81" spans="1:14" x14ac:dyDescent="0.25">
      <c r="A81" s="76">
        <v>44845</v>
      </c>
      <c r="B81" s="58">
        <v>13011250</v>
      </c>
      <c r="C81" s="77" t="e">
        <v>#N/A</v>
      </c>
      <c r="D81" s="58" t="s">
        <v>1914</v>
      </c>
      <c r="E81" s="63"/>
      <c r="F81" s="63"/>
      <c r="G81" s="63" t="s">
        <v>1830</v>
      </c>
      <c r="H81" s="58">
        <v>52859</v>
      </c>
      <c r="I81" s="58" t="s">
        <v>1884</v>
      </c>
      <c r="J81" s="58" t="s">
        <v>1817</v>
      </c>
      <c r="K81" s="78">
        <v>1225</v>
      </c>
      <c r="L81" s="66">
        <v>45570</v>
      </c>
      <c r="M81" s="66">
        <v>37.200000000000003</v>
      </c>
      <c r="N81" s="14"/>
    </row>
    <row r="82" spans="1:14" x14ac:dyDescent="0.25">
      <c r="A82" s="76">
        <v>44845</v>
      </c>
      <c r="B82" s="58">
        <v>13042860</v>
      </c>
      <c r="C82" s="77" t="e">
        <v>#N/A</v>
      </c>
      <c r="D82" s="58" t="s">
        <v>1915</v>
      </c>
      <c r="E82" s="63"/>
      <c r="F82" s="63"/>
      <c r="G82" s="63" t="s">
        <v>1830</v>
      </c>
      <c r="H82" s="58">
        <v>52859</v>
      </c>
      <c r="I82" s="58" t="s">
        <v>1884</v>
      </c>
      <c r="J82" s="58" t="s">
        <v>1817</v>
      </c>
      <c r="K82" s="78">
        <v>2800</v>
      </c>
      <c r="L82" s="66">
        <v>12522.16</v>
      </c>
      <c r="M82" s="66">
        <v>4.4722</v>
      </c>
      <c r="N82" s="14"/>
    </row>
    <row r="83" spans="1:14" x14ac:dyDescent="0.25">
      <c r="A83" s="76">
        <v>44845</v>
      </c>
      <c r="B83" s="58">
        <v>13042840</v>
      </c>
      <c r="C83" s="77" t="e">
        <v>#N/A</v>
      </c>
      <c r="D83" s="58" t="s">
        <v>1916</v>
      </c>
      <c r="E83" s="63"/>
      <c r="F83" s="63"/>
      <c r="G83" s="63" t="s">
        <v>1830</v>
      </c>
      <c r="H83" s="58">
        <v>52859</v>
      </c>
      <c r="I83" s="58" t="s">
        <v>1884</v>
      </c>
      <c r="J83" s="58" t="s">
        <v>1817</v>
      </c>
      <c r="K83" s="78">
        <v>1860</v>
      </c>
      <c r="L83" s="66">
        <v>3255</v>
      </c>
      <c r="M83" s="66">
        <v>1.75</v>
      </c>
      <c r="N83" s="14"/>
    </row>
    <row r="84" spans="1:14" x14ac:dyDescent="0.25">
      <c r="A84" s="76">
        <v>44845</v>
      </c>
      <c r="B84" s="58">
        <v>13041016</v>
      </c>
      <c r="C84" s="77" t="s">
        <v>1917</v>
      </c>
      <c r="D84" s="58" t="s">
        <v>1918</v>
      </c>
      <c r="E84" s="63"/>
      <c r="F84" s="63"/>
      <c r="G84" s="63" t="s">
        <v>1830</v>
      </c>
      <c r="H84" s="58">
        <v>52859</v>
      </c>
      <c r="I84" s="58" t="s">
        <v>1884</v>
      </c>
      <c r="J84" s="58" t="s">
        <v>1817</v>
      </c>
      <c r="K84" s="78">
        <v>16</v>
      </c>
      <c r="L84" s="66">
        <v>3096</v>
      </c>
      <c r="M84" s="66">
        <v>193.5</v>
      </c>
      <c r="N84" s="14"/>
    </row>
    <row r="85" spans="1:14" x14ac:dyDescent="0.25">
      <c r="A85" s="76">
        <v>44845</v>
      </c>
      <c r="B85" s="58">
        <v>13041065</v>
      </c>
      <c r="C85" s="77" t="e">
        <v>#N/A</v>
      </c>
      <c r="D85" s="58" t="s">
        <v>1919</v>
      </c>
      <c r="E85" s="63"/>
      <c r="F85" s="63"/>
      <c r="G85" s="63" t="s">
        <v>1830</v>
      </c>
      <c r="H85" s="58">
        <v>52859</v>
      </c>
      <c r="I85" s="58" t="s">
        <v>1884</v>
      </c>
      <c r="J85" s="58" t="s">
        <v>1817</v>
      </c>
      <c r="K85" s="78">
        <v>20</v>
      </c>
      <c r="L85" s="66">
        <v>546.5</v>
      </c>
      <c r="M85" s="66">
        <v>27.3249999999999</v>
      </c>
      <c r="N85" s="14"/>
    </row>
    <row r="86" spans="1:14" x14ac:dyDescent="0.25">
      <c r="A86" s="76">
        <v>44845</v>
      </c>
      <c r="B86" s="58">
        <v>13041803</v>
      </c>
      <c r="C86" s="77" t="e">
        <v>#N/A</v>
      </c>
      <c r="D86" s="58" t="s">
        <v>1920</v>
      </c>
      <c r="E86" s="63"/>
      <c r="F86" s="63"/>
      <c r="G86" s="63" t="s">
        <v>1775</v>
      </c>
      <c r="H86" s="58">
        <v>11376</v>
      </c>
      <c r="I86" s="58" t="s">
        <v>1921</v>
      </c>
      <c r="J86" s="58" t="s">
        <v>1900</v>
      </c>
      <c r="K86" s="78">
        <v>9000</v>
      </c>
      <c r="L86" s="66">
        <v>4349.6999999999898</v>
      </c>
      <c r="M86" s="66">
        <v>0.48330000000000001</v>
      </c>
      <c r="N86" s="14"/>
    </row>
    <row r="87" spans="1:14" x14ac:dyDescent="0.25">
      <c r="A87" s="76">
        <v>44845</v>
      </c>
      <c r="B87" s="58">
        <v>13042241</v>
      </c>
      <c r="C87" s="77" t="s">
        <v>1901</v>
      </c>
      <c r="D87" s="58" t="s">
        <v>1902</v>
      </c>
      <c r="E87" s="63"/>
      <c r="F87" s="63"/>
      <c r="G87" s="63" t="s">
        <v>1775</v>
      </c>
      <c r="H87" s="58">
        <v>11376</v>
      </c>
      <c r="I87" s="58" t="s">
        <v>1921</v>
      </c>
      <c r="J87" s="58" t="s">
        <v>1900</v>
      </c>
      <c r="K87" s="78">
        <v>2480</v>
      </c>
      <c r="L87" s="66">
        <v>1044.0799999999899</v>
      </c>
      <c r="M87" s="66">
        <v>0.42099999999999899</v>
      </c>
      <c r="N87" s="14"/>
    </row>
    <row r="88" spans="1:14" x14ac:dyDescent="0.25">
      <c r="A88" s="76">
        <v>44846</v>
      </c>
      <c r="B88" s="58">
        <v>13011067</v>
      </c>
      <c r="C88" s="77" t="s">
        <v>1355</v>
      </c>
      <c r="D88" s="58" t="s">
        <v>1848</v>
      </c>
      <c r="E88" s="63"/>
      <c r="F88" s="63"/>
      <c r="G88" s="63" t="s">
        <v>1830</v>
      </c>
      <c r="H88" s="58">
        <v>11338</v>
      </c>
      <c r="I88" s="58" t="s">
        <v>1899</v>
      </c>
      <c r="J88" s="58" t="s">
        <v>1900</v>
      </c>
      <c r="K88" s="78">
        <v>200</v>
      </c>
      <c r="L88" s="66">
        <v>9000</v>
      </c>
      <c r="M88" s="66">
        <v>45</v>
      </c>
      <c r="N88" s="14"/>
    </row>
    <row r="89" spans="1:14" x14ac:dyDescent="0.25">
      <c r="A89" s="76">
        <v>44846</v>
      </c>
      <c r="B89" s="58">
        <v>13011111</v>
      </c>
      <c r="C89" s="77" t="s">
        <v>775</v>
      </c>
      <c r="D89" s="58" t="s">
        <v>1819</v>
      </c>
      <c r="E89" s="63"/>
      <c r="F89" s="63"/>
      <c r="G89" s="63" t="s">
        <v>1837</v>
      </c>
      <c r="H89" s="58">
        <v>7428</v>
      </c>
      <c r="I89" s="58" t="s">
        <v>1838</v>
      </c>
      <c r="J89" s="58" t="s">
        <v>1823</v>
      </c>
      <c r="K89" s="78">
        <v>3</v>
      </c>
      <c r="L89" s="66">
        <v>44.549999999999898</v>
      </c>
      <c r="M89" s="66">
        <v>14.85</v>
      </c>
      <c r="N89" s="14"/>
    </row>
    <row r="90" spans="1:14" x14ac:dyDescent="0.25">
      <c r="A90" s="76">
        <v>44847</v>
      </c>
      <c r="B90" s="58">
        <v>13042267</v>
      </c>
      <c r="C90" s="77" t="s">
        <v>1462</v>
      </c>
      <c r="D90" s="58" t="s">
        <v>1922</v>
      </c>
      <c r="E90" s="63"/>
      <c r="F90" s="63"/>
      <c r="G90" s="63" t="s">
        <v>1626</v>
      </c>
      <c r="H90" s="58">
        <v>35017085</v>
      </c>
      <c r="I90" s="58" t="s">
        <v>1923</v>
      </c>
      <c r="J90" s="58" t="s">
        <v>1924</v>
      </c>
      <c r="K90" s="78">
        <v>28</v>
      </c>
      <c r="L90" s="66">
        <v>15.299200000000001</v>
      </c>
      <c r="M90" s="66">
        <v>0.5464</v>
      </c>
      <c r="N90" s="14"/>
    </row>
    <row r="91" spans="1:14" x14ac:dyDescent="0.25">
      <c r="A91" s="76">
        <v>44847</v>
      </c>
      <c r="B91" s="58">
        <v>13011098</v>
      </c>
      <c r="C91" s="77" t="s">
        <v>1648</v>
      </c>
      <c r="D91" s="58" t="s">
        <v>1925</v>
      </c>
      <c r="E91" s="63"/>
      <c r="F91" s="63"/>
      <c r="G91" s="63" t="s">
        <v>1645</v>
      </c>
      <c r="H91" s="58">
        <v>5251190677</v>
      </c>
      <c r="I91" s="58" t="s">
        <v>1646</v>
      </c>
      <c r="J91" s="58" t="s">
        <v>1926</v>
      </c>
      <c r="K91" s="78">
        <v>975</v>
      </c>
      <c r="L91" s="66">
        <v>8853</v>
      </c>
      <c r="M91" s="66">
        <v>9.08</v>
      </c>
      <c r="N91" s="14"/>
    </row>
    <row r="92" spans="1:14" x14ac:dyDescent="0.25">
      <c r="A92" s="76">
        <v>44847</v>
      </c>
      <c r="B92" s="58">
        <v>13011057</v>
      </c>
      <c r="C92" s="77" t="s">
        <v>1927</v>
      </c>
      <c r="D92" s="58" t="s">
        <v>1928</v>
      </c>
      <c r="E92" s="63"/>
      <c r="F92" s="63"/>
      <c r="G92" s="63" t="s">
        <v>1929</v>
      </c>
      <c r="H92" s="58">
        <v>61110340</v>
      </c>
      <c r="I92" s="58" t="s">
        <v>1930</v>
      </c>
      <c r="J92" s="58" t="s">
        <v>264</v>
      </c>
      <c r="K92" s="78">
        <v>192</v>
      </c>
      <c r="L92" s="66">
        <v>6720</v>
      </c>
      <c r="M92" s="66">
        <v>35</v>
      </c>
      <c r="N92" s="14"/>
    </row>
    <row r="93" spans="1:14" x14ac:dyDescent="0.25">
      <c r="A93" s="76">
        <v>44847</v>
      </c>
      <c r="B93" s="58">
        <v>13042868</v>
      </c>
      <c r="C93" s="77" t="e">
        <v>#N/A</v>
      </c>
      <c r="D93" s="58" t="s">
        <v>1931</v>
      </c>
      <c r="E93" s="63"/>
      <c r="F93" s="63"/>
      <c r="G93" s="63" t="s">
        <v>1830</v>
      </c>
      <c r="H93" s="58">
        <v>16785</v>
      </c>
      <c r="I93" s="58" t="s">
        <v>1932</v>
      </c>
      <c r="J93" s="58" t="s">
        <v>1871</v>
      </c>
      <c r="K93" s="78">
        <v>112</v>
      </c>
      <c r="L93" s="66">
        <v>2027.8720000000001</v>
      </c>
      <c r="M93" s="66">
        <v>18.106000000000002</v>
      </c>
      <c r="N93" s="14"/>
    </row>
    <row r="94" spans="1:14" x14ac:dyDescent="0.25">
      <c r="A94" s="76">
        <v>44848</v>
      </c>
      <c r="B94" s="58">
        <v>13011109</v>
      </c>
      <c r="C94" s="77" t="s">
        <v>926</v>
      </c>
      <c r="D94" s="58" t="s">
        <v>1933</v>
      </c>
      <c r="E94" s="63"/>
      <c r="F94" s="63"/>
      <c r="G94" s="63" t="s">
        <v>552</v>
      </c>
      <c r="H94" s="58">
        <v>1504</v>
      </c>
      <c r="I94" s="58" t="s">
        <v>929</v>
      </c>
      <c r="J94" s="58" t="s">
        <v>1934</v>
      </c>
      <c r="K94" s="78">
        <v>100</v>
      </c>
      <c r="L94" s="66">
        <v>20990</v>
      </c>
      <c r="M94" s="66">
        <v>209.9</v>
      </c>
      <c r="N94" s="14"/>
    </row>
    <row r="95" spans="1:14" x14ac:dyDescent="0.25">
      <c r="A95" s="76">
        <v>44848</v>
      </c>
      <c r="B95" s="58">
        <v>13042243</v>
      </c>
      <c r="C95" s="77" t="s">
        <v>1108</v>
      </c>
      <c r="D95" s="58" t="s">
        <v>1935</v>
      </c>
      <c r="E95" s="63"/>
      <c r="F95" s="63"/>
      <c r="G95" s="63" t="s">
        <v>1627</v>
      </c>
      <c r="H95" s="58">
        <v>924</v>
      </c>
      <c r="I95" s="58" t="s">
        <v>1116</v>
      </c>
      <c r="J95" s="58" t="s">
        <v>1936</v>
      </c>
      <c r="K95" s="78">
        <v>80</v>
      </c>
      <c r="L95" s="66">
        <v>3080</v>
      </c>
      <c r="M95" s="66">
        <v>38.5</v>
      </c>
      <c r="N95" s="14"/>
    </row>
    <row r="96" spans="1:14" x14ac:dyDescent="0.25">
      <c r="A96" s="76">
        <v>44848</v>
      </c>
      <c r="B96" s="58">
        <v>13010192</v>
      </c>
      <c r="C96" s="77" t="s">
        <v>1748</v>
      </c>
      <c r="D96" s="58" t="s">
        <v>1937</v>
      </c>
      <c r="E96" s="63"/>
      <c r="F96" s="63"/>
      <c r="G96" s="63" t="s">
        <v>1938</v>
      </c>
      <c r="H96" s="58">
        <v>14176</v>
      </c>
      <c r="I96" s="58" t="s">
        <v>1939</v>
      </c>
      <c r="J96" s="58" t="s">
        <v>1940</v>
      </c>
      <c r="K96" s="78">
        <v>100</v>
      </c>
      <c r="L96" s="66">
        <v>32000</v>
      </c>
      <c r="M96" s="66">
        <v>320</v>
      </c>
      <c r="N96" s="14"/>
    </row>
    <row r="97" spans="1:14" x14ac:dyDescent="0.25">
      <c r="A97" s="76">
        <v>44848</v>
      </c>
      <c r="B97" s="58">
        <v>13011111</v>
      </c>
      <c r="C97" s="77" t="s">
        <v>775</v>
      </c>
      <c r="D97" s="58" t="s">
        <v>1819</v>
      </c>
      <c r="E97" s="63"/>
      <c r="F97" s="63"/>
      <c r="G97" s="63" t="s">
        <v>1837</v>
      </c>
      <c r="H97" s="58">
        <v>7436</v>
      </c>
      <c r="I97" s="58" t="s">
        <v>1838</v>
      </c>
      <c r="J97" s="58" t="s">
        <v>1823</v>
      </c>
      <c r="K97" s="78">
        <v>24</v>
      </c>
      <c r="L97" s="66">
        <v>356.39999999999901</v>
      </c>
      <c r="M97" s="66">
        <v>14.85</v>
      </c>
      <c r="N97" s="14"/>
    </row>
    <row r="98" spans="1:14" x14ac:dyDescent="0.25">
      <c r="A98" s="76">
        <v>44848</v>
      </c>
      <c r="B98" s="58">
        <v>13011111</v>
      </c>
      <c r="C98" s="77" t="s">
        <v>775</v>
      </c>
      <c r="D98" s="58" t="s">
        <v>1819</v>
      </c>
      <c r="E98" s="63"/>
      <c r="F98" s="63"/>
      <c r="G98" s="63" t="s">
        <v>1837</v>
      </c>
      <c r="H98" s="58">
        <v>7437</v>
      </c>
      <c r="I98" s="58" t="s">
        <v>1838</v>
      </c>
      <c r="J98" s="58" t="s">
        <v>1823</v>
      </c>
      <c r="K98" s="78">
        <v>51</v>
      </c>
      <c r="L98" s="66">
        <v>757.35</v>
      </c>
      <c r="M98" s="66">
        <v>14.85</v>
      </c>
      <c r="N98" s="14"/>
    </row>
    <row r="99" spans="1:14" x14ac:dyDescent="0.25">
      <c r="A99" s="76">
        <v>44848</v>
      </c>
      <c r="B99" s="58">
        <v>13010227</v>
      </c>
      <c r="C99" s="77" t="e">
        <v>#N/A</v>
      </c>
      <c r="D99" s="58" t="s">
        <v>1941</v>
      </c>
      <c r="E99" s="63"/>
      <c r="F99" s="63"/>
      <c r="G99" s="63" t="s">
        <v>1942</v>
      </c>
      <c r="H99" s="58">
        <v>476</v>
      </c>
      <c r="I99" s="58" t="s">
        <v>1943</v>
      </c>
      <c r="J99" s="58" t="s">
        <v>1944</v>
      </c>
      <c r="K99" s="78">
        <v>220</v>
      </c>
      <c r="L99" s="66">
        <v>119572.2</v>
      </c>
      <c r="M99" s="66">
        <v>543.50999999999897</v>
      </c>
      <c r="N99" s="14"/>
    </row>
    <row r="100" spans="1:14" x14ac:dyDescent="0.25">
      <c r="A100" s="76">
        <v>44851</v>
      </c>
      <c r="B100" s="58">
        <v>13041275</v>
      </c>
      <c r="C100" s="77" t="s">
        <v>1945</v>
      </c>
      <c r="D100" s="58" t="s">
        <v>1946</v>
      </c>
      <c r="E100" s="63"/>
      <c r="F100" s="63"/>
      <c r="G100" s="63" t="s">
        <v>1830</v>
      </c>
      <c r="H100" s="58">
        <v>16814</v>
      </c>
      <c r="I100" s="58" t="s">
        <v>1932</v>
      </c>
      <c r="J100" s="58" t="s">
        <v>1871</v>
      </c>
      <c r="K100" s="78">
        <v>920</v>
      </c>
      <c r="L100" s="66">
        <v>368</v>
      </c>
      <c r="M100" s="66">
        <v>0.4</v>
      </c>
      <c r="N100" s="14"/>
    </row>
    <row r="101" spans="1:14" x14ac:dyDescent="0.25">
      <c r="A101" s="76">
        <v>44851</v>
      </c>
      <c r="B101" s="58">
        <v>13042805</v>
      </c>
      <c r="C101" s="77" t="e">
        <v>#N/A</v>
      </c>
      <c r="D101" s="58" t="s">
        <v>1947</v>
      </c>
      <c r="E101" s="63"/>
      <c r="F101" s="63"/>
      <c r="G101" s="63" t="s">
        <v>1830</v>
      </c>
      <c r="H101" s="58">
        <v>16814</v>
      </c>
      <c r="I101" s="58" t="s">
        <v>1932</v>
      </c>
      <c r="J101" s="58" t="s">
        <v>1871</v>
      </c>
      <c r="K101" s="78">
        <v>10800</v>
      </c>
      <c r="L101" s="66">
        <v>2849.04</v>
      </c>
      <c r="M101" s="66">
        <v>0.26379999999999898</v>
      </c>
      <c r="N101" s="14"/>
    </row>
    <row r="102" spans="1:14" x14ac:dyDescent="0.25">
      <c r="A102" s="76">
        <v>44851</v>
      </c>
      <c r="B102" s="58">
        <v>13042805</v>
      </c>
      <c r="C102" s="77" t="e">
        <v>#N/A</v>
      </c>
      <c r="D102" s="58" t="s">
        <v>1947</v>
      </c>
      <c r="E102" s="63"/>
      <c r="F102" s="63"/>
      <c r="G102" s="63" t="s">
        <v>1830</v>
      </c>
      <c r="H102" s="58">
        <v>16813</v>
      </c>
      <c r="I102" s="58" t="s">
        <v>1948</v>
      </c>
      <c r="J102" s="58" t="s">
        <v>1871</v>
      </c>
      <c r="K102" s="78">
        <v>8100</v>
      </c>
      <c r="L102" s="66">
        <v>2136.7800000000002</v>
      </c>
      <c r="M102" s="66">
        <v>0.26379999999999998</v>
      </c>
      <c r="N102" s="14"/>
    </row>
    <row r="103" spans="1:14" x14ac:dyDescent="0.25">
      <c r="A103" s="76">
        <v>44851</v>
      </c>
      <c r="B103" s="58">
        <v>13011143</v>
      </c>
      <c r="C103" s="77" t="s">
        <v>834</v>
      </c>
      <c r="D103" s="58" t="s">
        <v>1949</v>
      </c>
      <c r="E103" s="63"/>
      <c r="F103" s="63"/>
      <c r="G103" s="63" t="s">
        <v>1830</v>
      </c>
      <c r="H103" s="58">
        <v>6000070697</v>
      </c>
      <c r="I103" s="58" t="s">
        <v>1831</v>
      </c>
      <c r="J103" s="58" t="s">
        <v>1832</v>
      </c>
      <c r="K103" s="78">
        <v>15</v>
      </c>
      <c r="L103" s="66">
        <v>1451.25</v>
      </c>
      <c r="M103" s="66">
        <v>96.75</v>
      </c>
      <c r="N103" s="14"/>
    </row>
    <row r="104" spans="1:14" x14ac:dyDescent="0.25">
      <c r="A104" s="76">
        <v>44851</v>
      </c>
      <c r="B104" s="58">
        <v>13017776</v>
      </c>
      <c r="C104" s="77" t="s">
        <v>1329</v>
      </c>
      <c r="D104" s="58" t="s">
        <v>1950</v>
      </c>
      <c r="E104" s="63"/>
      <c r="F104" s="63"/>
      <c r="G104" s="63" t="s">
        <v>1830</v>
      </c>
      <c r="H104" s="58">
        <v>6000070698</v>
      </c>
      <c r="I104" s="58" t="s">
        <v>1831</v>
      </c>
      <c r="J104" s="58" t="s">
        <v>1832</v>
      </c>
      <c r="K104" s="78">
        <v>45</v>
      </c>
      <c r="L104" s="66">
        <v>57.7485</v>
      </c>
      <c r="M104" s="66">
        <v>1.2833000000000001</v>
      </c>
      <c r="N104" s="14"/>
    </row>
    <row r="105" spans="1:14" x14ac:dyDescent="0.25">
      <c r="A105" s="76">
        <v>44851</v>
      </c>
      <c r="B105" s="58">
        <v>13017776</v>
      </c>
      <c r="C105" s="77" t="s">
        <v>1329</v>
      </c>
      <c r="D105" s="58" t="s">
        <v>1950</v>
      </c>
      <c r="E105" s="63"/>
      <c r="F105" s="63"/>
      <c r="G105" s="63" t="s">
        <v>1830</v>
      </c>
      <c r="H105" s="58">
        <v>6000070646</v>
      </c>
      <c r="I105" s="58" t="s">
        <v>1951</v>
      </c>
      <c r="J105" s="58" t="s">
        <v>1832</v>
      </c>
      <c r="K105" s="78">
        <v>132</v>
      </c>
      <c r="L105" s="66">
        <v>169.3956</v>
      </c>
      <c r="M105" s="66">
        <v>1.2833000000000001</v>
      </c>
      <c r="N105" s="14"/>
    </row>
    <row r="106" spans="1:14" x14ac:dyDescent="0.25">
      <c r="A106" s="76">
        <v>44851</v>
      </c>
      <c r="B106" s="58">
        <v>13011110</v>
      </c>
      <c r="C106" s="77" t="s">
        <v>727</v>
      </c>
      <c r="D106" s="58" t="s">
        <v>1851</v>
      </c>
      <c r="E106" s="63"/>
      <c r="F106" s="63"/>
      <c r="G106" s="63" t="s">
        <v>1830</v>
      </c>
      <c r="H106" s="58">
        <v>6000070646</v>
      </c>
      <c r="I106" s="58" t="s">
        <v>1951</v>
      </c>
      <c r="J106" s="58" t="s">
        <v>1832</v>
      </c>
      <c r="K106" s="78">
        <v>150</v>
      </c>
      <c r="L106" s="66">
        <v>675</v>
      </c>
      <c r="M106" s="66">
        <v>4.5</v>
      </c>
      <c r="N106" s="14"/>
    </row>
    <row r="107" spans="1:14" x14ac:dyDescent="0.25">
      <c r="A107" s="76">
        <v>44851</v>
      </c>
      <c r="B107" s="58">
        <v>13010364</v>
      </c>
      <c r="C107" s="77" t="e">
        <v>#N/A</v>
      </c>
      <c r="D107" s="58" t="s">
        <v>1952</v>
      </c>
      <c r="E107" s="63"/>
      <c r="F107" s="63"/>
      <c r="G107" s="63" t="s">
        <v>1830</v>
      </c>
      <c r="H107" s="58">
        <v>6000070646</v>
      </c>
      <c r="I107" s="58" t="s">
        <v>1951</v>
      </c>
      <c r="J107" s="58" t="s">
        <v>1832</v>
      </c>
      <c r="K107" s="78">
        <v>522</v>
      </c>
      <c r="L107" s="66">
        <v>669.88260000000002</v>
      </c>
      <c r="M107" s="66">
        <v>1.2833000000000001</v>
      </c>
      <c r="N107" s="14"/>
    </row>
    <row r="108" spans="1:14" x14ac:dyDescent="0.25">
      <c r="A108" s="76">
        <v>44851</v>
      </c>
      <c r="B108" s="58">
        <v>13042267</v>
      </c>
      <c r="C108" s="77" t="s">
        <v>1462</v>
      </c>
      <c r="D108" s="58" t="s">
        <v>1922</v>
      </c>
      <c r="E108" s="63"/>
      <c r="F108" s="63"/>
      <c r="G108" s="63" t="s">
        <v>1830</v>
      </c>
      <c r="H108" s="58">
        <v>6000070700</v>
      </c>
      <c r="I108" s="58" t="s">
        <v>1951</v>
      </c>
      <c r="J108" s="58" t="s">
        <v>1832</v>
      </c>
      <c r="K108" s="78">
        <v>140</v>
      </c>
      <c r="L108" s="66">
        <v>140</v>
      </c>
      <c r="M108" s="66">
        <v>1</v>
      </c>
      <c r="N108" s="14"/>
    </row>
    <row r="109" spans="1:14" x14ac:dyDescent="0.25">
      <c r="A109" s="76">
        <v>44851</v>
      </c>
      <c r="B109" s="58">
        <v>13041805</v>
      </c>
      <c r="C109" s="77" t="s">
        <v>417</v>
      </c>
      <c r="D109" s="58" t="s">
        <v>1858</v>
      </c>
      <c r="E109" s="63"/>
      <c r="F109" s="63"/>
      <c r="G109" s="63" t="s">
        <v>1953</v>
      </c>
      <c r="H109" s="58">
        <v>52927</v>
      </c>
      <c r="I109" s="58" t="s">
        <v>1954</v>
      </c>
      <c r="J109" s="58" t="s">
        <v>1817</v>
      </c>
      <c r="K109" s="78">
        <v>10</v>
      </c>
      <c r="L109" s="66">
        <v>25</v>
      </c>
      <c r="M109" s="66">
        <v>2.5</v>
      </c>
      <c r="N109" s="14"/>
    </row>
    <row r="110" spans="1:14" x14ac:dyDescent="0.25">
      <c r="A110" s="76">
        <v>44853</v>
      </c>
      <c r="B110" s="58">
        <v>13041240</v>
      </c>
      <c r="C110" s="77" t="e">
        <v>#N/A</v>
      </c>
      <c r="D110" s="58" t="s">
        <v>1955</v>
      </c>
      <c r="E110" s="63"/>
      <c r="F110" s="63"/>
      <c r="G110" s="63" t="s">
        <v>1953</v>
      </c>
      <c r="H110" s="58">
        <v>52792</v>
      </c>
      <c r="I110" s="58" t="s">
        <v>1954</v>
      </c>
      <c r="J110" s="58" t="s">
        <v>1817</v>
      </c>
      <c r="K110" s="78">
        <v>10</v>
      </c>
      <c r="L110" s="66">
        <v>39.5</v>
      </c>
      <c r="M110" s="66">
        <v>3.95</v>
      </c>
      <c r="N110" s="14"/>
    </row>
    <row r="111" spans="1:14" x14ac:dyDescent="0.25">
      <c r="A111" s="76">
        <v>44854</v>
      </c>
      <c r="B111" s="58">
        <v>13041067</v>
      </c>
      <c r="C111" s="77" t="s">
        <v>1118</v>
      </c>
      <c r="D111" s="58" t="s">
        <v>1956</v>
      </c>
      <c r="E111" s="63"/>
      <c r="F111" s="63"/>
      <c r="G111" s="63" t="s">
        <v>1626</v>
      </c>
      <c r="H111" s="58">
        <v>12903</v>
      </c>
      <c r="I111" s="58" t="s">
        <v>1039</v>
      </c>
      <c r="J111" s="58" t="s">
        <v>1957</v>
      </c>
      <c r="K111" s="78">
        <v>120</v>
      </c>
      <c r="L111" s="66">
        <v>76.835999999999899</v>
      </c>
      <c r="M111" s="66">
        <v>0.64029999999999898</v>
      </c>
      <c r="N111" s="14"/>
    </row>
    <row r="112" spans="1:14" x14ac:dyDescent="0.25">
      <c r="A112" s="76">
        <v>44854</v>
      </c>
      <c r="B112" s="58">
        <v>13041060</v>
      </c>
      <c r="C112" s="77" t="s">
        <v>971</v>
      </c>
      <c r="D112" s="58" t="s">
        <v>1958</v>
      </c>
      <c r="E112" s="63"/>
      <c r="F112" s="63"/>
      <c r="G112" s="63" t="s">
        <v>1708</v>
      </c>
      <c r="H112" s="58">
        <v>41422</v>
      </c>
      <c r="I112" s="58" t="s">
        <v>551</v>
      </c>
      <c r="J112" s="58" t="s">
        <v>1959</v>
      </c>
      <c r="K112" s="78">
        <v>40</v>
      </c>
      <c r="L112" s="66">
        <v>155.599999999999</v>
      </c>
      <c r="M112" s="66">
        <v>3.8899999999999899</v>
      </c>
      <c r="N112" s="14"/>
    </row>
    <row r="113" spans="1:14" x14ac:dyDescent="0.25">
      <c r="A113" s="76">
        <v>44854</v>
      </c>
      <c r="B113" s="58">
        <v>13041697</v>
      </c>
      <c r="C113" s="77" t="e">
        <v>#N/A</v>
      </c>
      <c r="D113" s="58" t="s">
        <v>333</v>
      </c>
      <c r="E113" s="63"/>
      <c r="F113" s="63"/>
      <c r="G113" s="63" t="s">
        <v>1953</v>
      </c>
      <c r="H113" s="58">
        <v>52972</v>
      </c>
      <c r="I113" s="58" t="s">
        <v>1954</v>
      </c>
      <c r="J113" s="58" t="s">
        <v>1817</v>
      </c>
      <c r="K113" s="78">
        <v>540</v>
      </c>
      <c r="L113" s="66">
        <v>891</v>
      </c>
      <c r="M113" s="66">
        <v>1.6499999999999899</v>
      </c>
      <c r="N113" s="14"/>
    </row>
    <row r="114" spans="1:14" x14ac:dyDescent="0.25">
      <c r="A114" s="76">
        <v>44854</v>
      </c>
      <c r="B114" s="58">
        <v>13011041</v>
      </c>
      <c r="C114" s="77" t="s">
        <v>1960</v>
      </c>
      <c r="D114" s="58" t="s">
        <v>1961</v>
      </c>
      <c r="E114" s="63"/>
      <c r="F114" s="63"/>
      <c r="G114" s="63" t="s">
        <v>1953</v>
      </c>
      <c r="H114" s="58">
        <v>52972</v>
      </c>
      <c r="I114" s="58" t="s">
        <v>1954</v>
      </c>
      <c r="J114" s="58" t="s">
        <v>1817</v>
      </c>
      <c r="K114" s="78">
        <v>57</v>
      </c>
      <c r="L114" s="66">
        <v>627</v>
      </c>
      <c r="M114" s="66">
        <v>11</v>
      </c>
      <c r="N114" s="14"/>
    </row>
    <row r="115" spans="1:14" x14ac:dyDescent="0.25">
      <c r="A115" s="76">
        <v>44854</v>
      </c>
      <c r="B115" s="58">
        <v>13041003</v>
      </c>
      <c r="C115" s="77" t="s">
        <v>1962</v>
      </c>
      <c r="D115" s="58" t="s">
        <v>1963</v>
      </c>
      <c r="E115" s="63"/>
      <c r="F115" s="63"/>
      <c r="G115" s="63" t="s">
        <v>1953</v>
      </c>
      <c r="H115" s="58">
        <v>52972</v>
      </c>
      <c r="I115" s="58" t="s">
        <v>1954</v>
      </c>
      <c r="J115" s="58" t="s">
        <v>1817</v>
      </c>
      <c r="K115" s="78">
        <v>30</v>
      </c>
      <c r="L115" s="66">
        <v>661.5</v>
      </c>
      <c r="M115" s="66">
        <v>22.05</v>
      </c>
      <c r="N115" s="14"/>
    </row>
    <row r="116" spans="1:14" x14ac:dyDescent="0.25">
      <c r="A116" s="76">
        <v>44854</v>
      </c>
      <c r="B116" s="58">
        <v>13042292</v>
      </c>
      <c r="C116" s="77" t="s">
        <v>324</v>
      </c>
      <c r="D116" s="58" t="s">
        <v>1964</v>
      </c>
      <c r="E116" s="63"/>
      <c r="F116" s="63"/>
      <c r="G116" s="63" t="s">
        <v>1953</v>
      </c>
      <c r="H116" s="58">
        <v>52972</v>
      </c>
      <c r="I116" s="58" t="s">
        <v>1954</v>
      </c>
      <c r="J116" s="58" t="s">
        <v>1817</v>
      </c>
      <c r="K116" s="78">
        <v>252</v>
      </c>
      <c r="L116" s="66">
        <v>5615.9964</v>
      </c>
      <c r="M116" s="66">
        <v>22.285699999999899</v>
      </c>
      <c r="N116" s="14"/>
    </row>
    <row r="117" spans="1:14" x14ac:dyDescent="0.25">
      <c r="A117" s="76">
        <v>44854</v>
      </c>
      <c r="B117" s="58">
        <v>13043135</v>
      </c>
      <c r="C117" s="77" t="s">
        <v>1112</v>
      </c>
      <c r="D117" s="58" t="s">
        <v>1965</v>
      </c>
      <c r="E117" s="63"/>
      <c r="F117" s="63"/>
      <c r="G117" s="63" t="s">
        <v>1953</v>
      </c>
      <c r="H117" s="58">
        <v>52972</v>
      </c>
      <c r="I117" s="58" t="s">
        <v>1954</v>
      </c>
      <c r="J117" s="58" t="s">
        <v>1817</v>
      </c>
      <c r="K117" s="78">
        <v>3000</v>
      </c>
      <c r="L117" s="66">
        <v>7350</v>
      </c>
      <c r="M117" s="66">
        <v>2.4500000000000002</v>
      </c>
      <c r="N117" s="14"/>
    </row>
    <row r="118" spans="1:14" x14ac:dyDescent="0.25">
      <c r="A118" s="76">
        <v>44854</v>
      </c>
      <c r="B118" s="58">
        <v>13041932</v>
      </c>
      <c r="C118" s="77" t="e">
        <v>#N/A</v>
      </c>
      <c r="D118" s="58" t="s">
        <v>1966</v>
      </c>
      <c r="E118" s="63"/>
      <c r="F118" s="63"/>
      <c r="G118" s="63" t="s">
        <v>1953</v>
      </c>
      <c r="H118" s="58">
        <v>52972</v>
      </c>
      <c r="I118" s="58" t="s">
        <v>1954</v>
      </c>
      <c r="J118" s="58" t="s">
        <v>1817</v>
      </c>
      <c r="K118" s="78">
        <v>60</v>
      </c>
      <c r="L118" s="66">
        <v>1356</v>
      </c>
      <c r="M118" s="66">
        <v>22.6</v>
      </c>
      <c r="N118" s="14"/>
    </row>
    <row r="119" spans="1:14" x14ac:dyDescent="0.25">
      <c r="A119" s="76">
        <v>44854</v>
      </c>
      <c r="B119" s="58">
        <v>13044161</v>
      </c>
      <c r="C119" s="77" t="e">
        <v>#N/A</v>
      </c>
      <c r="D119" s="58" t="s">
        <v>1967</v>
      </c>
      <c r="E119" s="63"/>
      <c r="F119" s="63"/>
      <c r="G119" s="63" t="s">
        <v>1953</v>
      </c>
      <c r="H119" s="58">
        <v>52972</v>
      </c>
      <c r="I119" s="58" t="s">
        <v>1954</v>
      </c>
      <c r="J119" s="58" t="s">
        <v>1817</v>
      </c>
      <c r="K119" s="78">
        <v>16</v>
      </c>
      <c r="L119" s="66">
        <v>2920</v>
      </c>
      <c r="M119" s="66">
        <v>182.5</v>
      </c>
      <c r="N119" s="14"/>
    </row>
    <row r="120" spans="1:14" x14ac:dyDescent="0.25">
      <c r="A120" s="76">
        <v>44854</v>
      </c>
      <c r="B120" s="58">
        <v>13043250</v>
      </c>
      <c r="C120" s="77" t="e">
        <v>#N/A</v>
      </c>
      <c r="D120" s="58" t="s">
        <v>1968</v>
      </c>
      <c r="E120" s="63"/>
      <c r="F120" s="63"/>
      <c r="G120" s="63" t="s">
        <v>1953</v>
      </c>
      <c r="H120" s="58">
        <v>52972</v>
      </c>
      <c r="I120" s="58" t="s">
        <v>1954</v>
      </c>
      <c r="J120" s="58" t="s">
        <v>1817</v>
      </c>
      <c r="K120" s="78">
        <v>20</v>
      </c>
      <c r="L120" s="66">
        <v>334.5</v>
      </c>
      <c r="M120" s="66">
        <v>16.725000000000001</v>
      </c>
      <c r="N120" s="14"/>
    </row>
    <row r="121" spans="1:14" x14ac:dyDescent="0.25">
      <c r="A121" s="76">
        <v>44854</v>
      </c>
      <c r="B121" s="58">
        <v>13041946</v>
      </c>
      <c r="C121" s="77" t="e">
        <v>#N/A</v>
      </c>
      <c r="D121" s="58" t="s">
        <v>1969</v>
      </c>
      <c r="E121" s="63"/>
      <c r="F121" s="63"/>
      <c r="G121" s="63" t="s">
        <v>1953</v>
      </c>
      <c r="H121" s="58">
        <v>52972</v>
      </c>
      <c r="I121" s="58" t="s">
        <v>1954</v>
      </c>
      <c r="J121" s="58" t="s">
        <v>1817</v>
      </c>
      <c r="K121" s="78">
        <v>1830</v>
      </c>
      <c r="L121" s="66">
        <v>1281</v>
      </c>
      <c r="M121" s="66">
        <v>0.69999999999999896</v>
      </c>
      <c r="N121" s="14"/>
    </row>
    <row r="122" spans="1:14" x14ac:dyDescent="0.25">
      <c r="A122" s="76">
        <v>44854</v>
      </c>
      <c r="B122" s="58">
        <v>13042172</v>
      </c>
      <c r="C122" s="77" t="e">
        <v>#N/A</v>
      </c>
      <c r="D122" s="58" t="s">
        <v>1970</v>
      </c>
      <c r="E122" s="63"/>
      <c r="F122" s="63"/>
      <c r="G122" s="63" t="s">
        <v>1953</v>
      </c>
      <c r="H122" s="58">
        <v>52972</v>
      </c>
      <c r="I122" s="58" t="s">
        <v>1954</v>
      </c>
      <c r="J122" s="58" t="s">
        <v>1817</v>
      </c>
      <c r="K122" s="78">
        <v>10</v>
      </c>
      <c r="L122" s="66">
        <v>1380</v>
      </c>
      <c r="M122" s="66">
        <v>138</v>
      </c>
      <c r="N122" s="14"/>
    </row>
    <row r="123" spans="1:14" x14ac:dyDescent="0.25">
      <c r="A123" s="76">
        <v>44854</v>
      </c>
      <c r="B123" s="58">
        <v>13041157</v>
      </c>
      <c r="C123" s="77" t="e">
        <v>#N/A</v>
      </c>
      <c r="D123" s="58" t="s">
        <v>1971</v>
      </c>
      <c r="E123" s="63"/>
      <c r="F123" s="63"/>
      <c r="G123" s="63" t="s">
        <v>1953</v>
      </c>
      <c r="H123" s="58">
        <v>52972</v>
      </c>
      <c r="I123" s="58" t="s">
        <v>1954</v>
      </c>
      <c r="J123" s="58" t="s">
        <v>1817</v>
      </c>
      <c r="K123" s="78">
        <v>30</v>
      </c>
      <c r="L123" s="66">
        <v>75</v>
      </c>
      <c r="M123" s="66">
        <v>2.5</v>
      </c>
      <c r="N123" s="14"/>
    </row>
    <row r="124" spans="1:14" x14ac:dyDescent="0.25">
      <c r="A124" s="76">
        <v>44854</v>
      </c>
      <c r="B124" s="58">
        <v>13041155</v>
      </c>
      <c r="C124" s="77" t="s">
        <v>1470</v>
      </c>
      <c r="D124" s="58" t="s">
        <v>1972</v>
      </c>
      <c r="E124" s="63"/>
      <c r="F124" s="63"/>
      <c r="G124" s="63" t="s">
        <v>1953</v>
      </c>
      <c r="H124" s="58">
        <v>52972</v>
      </c>
      <c r="I124" s="58" t="s">
        <v>1954</v>
      </c>
      <c r="J124" s="58" t="s">
        <v>1817</v>
      </c>
      <c r="K124" s="78">
        <v>360</v>
      </c>
      <c r="L124" s="66">
        <v>243</v>
      </c>
      <c r="M124" s="66">
        <v>0.67500000000000004</v>
      </c>
      <c r="N124" s="14"/>
    </row>
    <row r="125" spans="1:14" x14ac:dyDescent="0.25">
      <c r="A125" s="76">
        <v>44854</v>
      </c>
      <c r="B125" s="58">
        <v>13041240</v>
      </c>
      <c r="C125" s="77" t="e">
        <v>#N/A</v>
      </c>
      <c r="D125" s="58" t="s">
        <v>1955</v>
      </c>
      <c r="E125" s="63"/>
      <c r="F125" s="63"/>
      <c r="G125" s="63" t="s">
        <v>1953</v>
      </c>
      <c r="H125" s="58">
        <v>52972</v>
      </c>
      <c r="I125" s="58" t="s">
        <v>1954</v>
      </c>
      <c r="J125" s="58" t="s">
        <v>1817</v>
      </c>
      <c r="K125" s="78">
        <v>20</v>
      </c>
      <c r="L125" s="66">
        <v>79</v>
      </c>
      <c r="M125" s="66">
        <v>3.95</v>
      </c>
      <c r="N125" s="14"/>
    </row>
    <row r="126" spans="1:14" x14ac:dyDescent="0.25">
      <c r="A126" s="76">
        <v>44854</v>
      </c>
      <c r="B126" s="58">
        <v>13041564</v>
      </c>
      <c r="C126" s="77" t="e">
        <v>#N/A</v>
      </c>
      <c r="D126" s="58" t="s">
        <v>1973</v>
      </c>
      <c r="E126" s="63"/>
      <c r="F126" s="63"/>
      <c r="G126" s="63" t="s">
        <v>1953</v>
      </c>
      <c r="H126" s="58">
        <v>52972</v>
      </c>
      <c r="I126" s="58" t="s">
        <v>1954</v>
      </c>
      <c r="J126" s="58" t="s">
        <v>1817</v>
      </c>
      <c r="K126" s="78">
        <v>90</v>
      </c>
      <c r="L126" s="66">
        <v>92.997</v>
      </c>
      <c r="M126" s="66">
        <v>1.0333000000000001</v>
      </c>
      <c r="N126" s="14"/>
    </row>
    <row r="127" spans="1:14" x14ac:dyDescent="0.25">
      <c r="A127" s="76">
        <v>44854</v>
      </c>
      <c r="B127" s="58">
        <v>13011167</v>
      </c>
      <c r="C127" s="77" t="e">
        <v>#N/A</v>
      </c>
      <c r="D127" s="58" t="s">
        <v>1974</v>
      </c>
      <c r="E127" s="63"/>
      <c r="F127" s="63"/>
      <c r="G127" s="63" t="s">
        <v>1953</v>
      </c>
      <c r="H127" s="58">
        <v>52972</v>
      </c>
      <c r="I127" s="58" t="s">
        <v>1954</v>
      </c>
      <c r="J127" s="58" t="s">
        <v>1817</v>
      </c>
      <c r="K127" s="78">
        <v>100</v>
      </c>
      <c r="L127" s="66">
        <v>2300</v>
      </c>
      <c r="M127" s="66">
        <v>23</v>
      </c>
      <c r="N127" s="14"/>
    </row>
    <row r="128" spans="1:14" x14ac:dyDescent="0.25">
      <c r="A128" s="76">
        <v>44854</v>
      </c>
      <c r="B128" s="58">
        <v>13042059</v>
      </c>
      <c r="C128" s="77" t="s">
        <v>1975</v>
      </c>
      <c r="D128" s="58" t="s">
        <v>1976</v>
      </c>
      <c r="E128" s="63"/>
      <c r="F128" s="63"/>
      <c r="G128" s="63" t="s">
        <v>1837</v>
      </c>
      <c r="H128" s="58">
        <v>7443</v>
      </c>
      <c r="I128" s="58" t="s">
        <v>1838</v>
      </c>
      <c r="J128" s="58" t="s">
        <v>1823</v>
      </c>
      <c r="K128" s="78">
        <v>110</v>
      </c>
      <c r="L128" s="66">
        <v>622.36900000000003</v>
      </c>
      <c r="M128" s="66">
        <v>5.6578999999999997</v>
      </c>
      <c r="N128" s="14"/>
    </row>
    <row r="129" spans="1:14" x14ac:dyDescent="0.25">
      <c r="A129" s="76">
        <v>44854</v>
      </c>
      <c r="B129" s="58">
        <v>13011062</v>
      </c>
      <c r="C129" s="77" t="s">
        <v>1977</v>
      </c>
      <c r="D129" s="58" t="s">
        <v>1978</v>
      </c>
      <c r="E129" s="63"/>
      <c r="F129" s="63"/>
      <c r="G129" s="63" t="s">
        <v>1837</v>
      </c>
      <c r="H129" s="58">
        <v>7443</v>
      </c>
      <c r="I129" s="58" t="s">
        <v>1838</v>
      </c>
      <c r="J129" s="58" t="s">
        <v>1823</v>
      </c>
      <c r="K129" s="78">
        <v>8</v>
      </c>
      <c r="L129" s="66">
        <v>304.95999999999901</v>
      </c>
      <c r="M129" s="66">
        <v>38.119999999999898</v>
      </c>
      <c r="N129" s="14"/>
    </row>
    <row r="130" spans="1:14" x14ac:dyDescent="0.25">
      <c r="A130" s="76">
        <v>44854</v>
      </c>
      <c r="B130" s="58">
        <v>13017775</v>
      </c>
      <c r="C130" s="77" t="s">
        <v>1979</v>
      </c>
      <c r="D130" s="58" t="s">
        <v>1980</v>
      </c>
      <c r="E130" s="63"/>
      <c r="F130" s="63"/>
      <c r="G130" s="63" t="s">
        <v>1837</v>
      </c>
      <c r="H130" s="58">
        <v>7443</v>
      </c>
      <c r="I130" s="58" t="s">
        <v>1838</v>
      </c>
      <c r="J130" s="58" t="s">
        <v>1823</v>
      </c>
      <c r="K130" s="78">
        <v>33</v>
      </c>
      <c r="L130" s="66">
        <v>712.79669999999896</v>
      </c>
      <c r="M130" s="66">
        <v>21.599899999999899</v>
      </c>
      <c r="N130" s="14"/>
    </row>
    <row r="131" spans="1:14" x14ac:dyDescent="0.25">
      <c r="A131" s="76">
        <v>44854</v>
      </c>
      <c r="B131" s="58">
        <v>13043126</v>
      </c>
      <c r="C131" s="77" t="e">
        <v>#N/A</v>
      </c>
      <c r="D131" s="58" t="s">
        <v>1981</v>
      </c>
      <c r="E131" s="63"/>
      <c r="F131" s="63"/>
      <c r="G131" s="63" t="s">
        <v>1837</v>
      </c>
      <c r="H131" s="58">
        <v>7443</v>
      </c>
      <c r="I131" s="58" t="s">
        <v>1838</v>
      </c>
      <c r="J131" s="58" t="s">
        <v>1823</v>
      </c>
      <c r="K131" s="78">
        <v>10</v>
      </c>
      <c r="L131" s="66">
        <v>47.75</v>
      </c>
      <c r="M131" s="66">
        <v>4.7750000000000004</v>
      </c>
      <c r="N131" s="14"/>
    </row>
    <row r="132" spans="1:14" x14ac:dyDescent="0.25">
      <c r="A132" s="76">
        <v>44854</v>
      </c>
      <c r="B132" s="58">
        <v>13043157</v>
      </c>
      <c r="C132" s="77" t="s">
        <v>1982</v>
      </c>
      <c r="D132" s="58" t="s">
        <v>1983</v>
      </c>
      <c r="E132" s="63"/>
      <c r="F132" s="63"/>
      <c r="G132" s="63" t="s">
        <v>1837</v>
      </c>
      <c r="H132" s="58">
        <v>7443</v>
      </c>
      <c r="I132" s="58" t="s">
        <v>1838</v>
      </c>
      <c r="J132" s="58" t="s">
        <v>1823</v>
      </c>
      <c r="K132" s="78">
        <v>252</v>
      </c>
      <c r="L132" s="66">
        <v>399.82319999999902</v>
      </c>
      <c r="M132" s="66">
        <v>1.5866</v>
      </c>
      <c r="N132" s="14"/>
    </row>
    <row r="133" spans="1:14" x14ac:dyDescent="0.25">
      <c r="A133" s="76">
        <v>44854</v>
      </c>
      <c r="B133" s="58">
        <v>13041008</v>
      </c>
      <c r="C133" s="77" t="s">
        <v>1984</v>
      </c>
      <c r="D133" s="58" t="s">
        <v>1985</v>
      </c>
      <c r="E133" s="63"/>
      <c r="F133" s="63"/>
      <c r="G133" s="63" t="s">
        <v>1837</v>
      </c>
      <c r="H133" s="58">
        <v>7443</v>
      </c>
      <c r="I133" s="58" t="s">
        <v>1838</v>
      </c>
      <c r="J133" s="58" t="s">
        <v>1823</v>
      </c>
      <c r="K133" s="78">
        <v>240</v>
      </c>
      <c r="L133" s="66">
        <v>133.416</v>
      </c>
      <c r="M133" s="66">
        <v>0.55589999999999895</v>
      </c>
      <c r="N133" s="14"/>
    </row>
    <row r="134" spans="1:14" x14ac:dyDescent="0.25">
      <c r="A134" s="76">
        <v>44854</v>
      </c>
      <c r="B134" s="58">
        <v>13041068</v>
      </c>
      <c r="C134" s="77" t="s">
        <v>1986</v>
      </c>
      <c r="D134" s="58" t="s">
        <v>1987</v>
      </c>
      <c r="E134" s="63"/>
      <c r="F134" s="63"/>
      <c r="G134" s="63" t="s">
        <v>1837</v>
      </c>
      <c r="H134" s="58">
        <v>7443</v>
      </c>
      <c r="I134" s="58" t="s">
        <v>1838</v>
      </c>
      <c r="J134" s="58" t="s">
        <v>1823</v>
      </c>
      <c r="K134" s="78">
        <v>8</v>
      </c>
      <c r="L134" s="66">
        <v>1460.16</v>
      </c>
      <c r="M134" s="66">
        <v>182.52</v>
      </c>
      <c r="N134" s="14"/>
    </row>
    <row r="135" spans="1:14" x14ac:dyDescent="0.25">
      <c r="A135" s="76">
        <v>44854</v>
      </c>
      <c r="B135" s="58">
        <v>13042180</v>
      </c>
      <c r="C135" s="77" t="e">
        <v>#N/A</v>
      </c>
      <c r="D135" s="58" t="s">
        <v>1988</v>
      </c>
      <c r="E135" s="63"/>
      <c r="F135" s="63"/>
      <c r="G135" s="63" t="s">
        <v>1837</v>
      </c>
      <c r="H135" s="58">
        <v>7443</v>
      </c>
      <c r="I135" s="58" t="s">
        <v>1838</v>
      </c>
      <c r="J135" s="58" t="s">
        <v>1823</v>
      </c>
      <c r="K135" s="78">
        <v>300</v>
      </c>
      <c r="L135" s="66">
        <v>2881.5</v>
      </c>
      <c r="M135" s="66">
        <v>9.6050000000000004</v>
      </c>
      <c r="N135" s="14"/>
    </row>
    <row r="136" spans="1:14" x14ac:dyDescent="0.25">
      <c r="A136" s="76">
        <v>44854</v>
      </c>
      <c r="B136" s="58">
        <v>13041805</v>
      </c>
      <c r="C136" s="77" t="s">
        <v>417</v>
      </c>
      <c r="D136" s="58" t="s">
        <v>1858</v>
      </c>
      <c r="E136" s="63"/>
      <c r="F136" s="63"/>
      <c r="G136" s="63" t="s">
        <v>1837</v>
      </c>
      <c r="H136" s="58">
        <v>7443</v>
      </c>
      <c r="I136" s="58" t="s">
        <v>1838</v>
      </c>
      <c r="J136" s="58" t="s">
        <v>1823</v>
      </c>
      <c r="K136" s="78">
        <v>90</v>
      </c>
      <c r="L136" s="66">
        <v>147.411</v>
      </c>
      <c r="M136" s="66">
        <v>1.6378999999999899</v>
      </c>
      <c r="N136" s="14"/>
    </row>
    <row r="137" spans="1:14" x14ac:dyDescent="0.25">
      <c r="A137" s="76">
        <v>44854</v>
      </c>
      <c r="B137" s="58">
        <v>13041770</v>
      </c>
      <c r="C137" s="77" t="s">
        <v>1989</v>
      </c>
      <c r="D137" s="58" t="s">
        <v>1990</v>
      </c>
      <c r="E137" s="63"/>
      <c r="F137" s="63"/>
      <c r="G137" s="63" t="s">
        <v>1837</v>
      </c>
      <c r="H137" s="58">
        <v>7443</v>
      </c>
      <c r="I137" s="58" t="s">
        <v>1838</v>
      </c>
      <c r="J137" s="58" t="s">
        <v>1823</v>
      </c>
      <c r="K137" s="78">
        <v>90</v>
      </c>
      <c r="L137" s="66">
        <v>72.441000000000003</v>
      </c>
      <c r="M137" s="66">
        <v>0.80489999999999995</v>
      </c>
      <c r="N137" s="14"/>
    </row>
    <row r="138" spans="1:14" x14ac:dyDescent="0.25">
      <c r="A138" s="76">
        <v>44854</v>
      </c>
      <c r="B138" s="58">
        <v>13044110</v>
      </c>
      <c r="C138" s="77" t="e">
        <v>#N/A</v>
      </c>
      <c r="D138" s="58" t="s">
        <v>1991</v>
      </c>
      <c r="E138" s="63"/>
      <c r="F138" s="63"/>
      <c r="G138" s="63" t="s">
        <v>1837</v>
      </c>
      <c r="H138" s="58">
        <v>7443</v>
      </c>
      <c r="I138" s="58" t="s">
        <v>1838</v>
      </c>
      <c r="J138" s="58" t="s">
        <v>1823</v>
      </c>
      <c r="K138" s="78">
        <v>8</v>
      </c>
      <c r="L138" s="66">
        <v>750.79999999999905</v>
      </c>
      <c r="M138" s="66">
        <v>93.849999999999895</v>
      </c>
      <c r="N138" s="14"/>
    </row>
    <row r="139" spans="1:14" x14ac:dyDescent="0.25">
      <c r="A139" s="76">
        <v>44855</v>
      </c>
      <c r="B139" s="58">
        <v>13043079</v>
      </c>
      <c r="C139" s="77" t="s">
        <v>1004</v>
      </c>
      <c r="D139" s="58" t="s">
        <v>1833</v>
      </c>
      <c r="E139" s="63"/>
      <c r="F139" s="63"/>
      <c r="G139" s="63" t="e">
        <v>#N/A</v>
      </c>
      <c r="H139" s="63"/>
      <c r="I139" s="58"/>
      <c r="J139" s="58" t="s">
        <v>1992</v>
      </c>
      <c r="K139" s="78">
        <v>1</v>
      </c>
      <c r="L139" s="66">
        <v>0.27</v>
      </c>
      <c r="M139" s="66">
        <v>0.27</v>
      </c>
      <c r="N139" s="14"/>
    </row>
    <row r="140" spans="1:14" x14ac:dyDescent="0.25">
      <c r="A140" s="76">
        <v>44855</v>
      </c>
      <c r="B140" s="58">
        <v>13012031</v>
      </c>
      <c r="C140" s="77" t="s">
        <v>1532</v>
      </c>
      <c r="D140" s="58" t="s">
        <v>1993</v>
      </c>
      <c r="E140" s="63"/>
      <c r="F140" s="63"/>
      <c r="G140" s="63" t="e">
        <v>#N/A</v>
      </c>
      <c r="H140" s="63"/>
      <c r="I140" s="58"/>
      <c r="J140" s="58" t="s">
        <v>1992</v>
      </c>
      <c r="K140" s="78">
        <v>3</v>
      </c>
      <c r="L140" s="66">
        <v>173.37</v>
      </c>
      <c r="M140" s="66">
        <v>57.7899999999999</v>
      </c>
      <c r="N140" s="14"/>
    </row>
    <row r="141" spans="1:14" x14ac:dyDescent="0.25">
      <c r="A141" s="76">
        <v>44855</v>
      </c>
      <c r="B141" s="58">
        <v>13012036</v>
      </c>
      <c r="C141" s="77" t="s">
        <v>716</v>
      </c>
      <c r="D141" s="58" t="s">
        <v>1994</v>
      </c>
      <c r="E141" s="63"/>
      <c r="F141" s="63"/>
      <c r="G141" s="63" t="e">
        <v>#N/A</v>
      </c>
      <c r="H141" s="63"/>
      <c r="I141" s="58"/>
      <c r="J141" s="58" t="s">
        <v>1992</v>
      </c>
      <c r="K141" s="78">
        <v>5</v>
      </c>
      <c r="L141" s="66">
        <v>598.75</v>
      </c>
      <c r="M141" s="66">
        <v>119.75</v>
      </c>
      <c r="N141" s="14"/>
    </row>
    <row r="142" spans="1:14" x14ac:dyDescent="0.25">
      <c r="A142" s="76">
        <v>44855</v>
      </c>
      <c r="B142" s="58">
        <v>13041980</v>
      </c>
      <c r="C142" s="77" t="s">
        <v>19</v>
      </c>
      <c r="D142" s="58" t="s">
        <v>1995</v>
      </c>
      <c r="E142" s="63"/>
      <c r="F142" s="63"/>
      <c r="G142" s="63" t="e">
        <v>#N/A</v>
      </c>
      <c r="H142" s="63"/>
      <c r="I142" s="58"/>
      <c r="J142" s="58" t="s">
        <v>1992</v>
      </c>
      <c r="K142" s="78">
        <v>1</v>
      </c>
      <c r="L142" s="66">
        <v>3.02999999999999</v>
      </c>
      <c r="M142" s="66">
        <v>3.02999999999999</v>
      </c>
      <c r="N142" s="14"/>
    </row>
    <row r="143" spans="1:14" x14ac:dyDescent="0.25">
      <c r="A143" s="76">
        <v>44855</v>
      </c>
      <c r="B143" s="58">
        <v>13010660</v>
      </c>
      <c r="C143" s="77" t="s">
        <v>724</v>
      </c>
      <c r="D143" s="58" t="s">
        <v>1996</v>
      </c>
      <c r="E143" s="63"/>
      <c r="F143" s="63" t="s">
        <v>1485</v>
      </c>
      <c r="G143" s="63" t="e">
        <v>#N/A</v>
      </c>
      <c r="H143" s="63"/>
      <c r="I143" s="58"/>
      <c r="J143" s="58" t="s">
        <v>1992</v>
      </c>
      <c r="K143" s="78">
        <v>6</v>
      </c>
      <c r="L143" s="66">
        <v>63.719999999999899</v>
      </c>
      <c r="M143" s="66">
        <v>10.6199999999999</v>
      </c>
      <c r="N143" s="14"/>
    </row>
    <row r="144" spans="1:14" x14ac:dyDescent="0.25">
      <c r="A144" s="76">
        <v>44855</v>
      </c>
      <c r="B144" s="58">
        <v>13010416</v>
      </c>
      <c r="C144" s="77" t="s">
        <v>1997</v>
      </c>
      <c r="D144" s="58" t="s">
        <v>1998</v>
      </c>
      <c r="E144" s="63"/>
      <c r="F144" s="63" t="s">
        <v>1485</v>
      </c>
      <c r="G144" s="63" t="e">
        <v>#N/A</v>
      </c>
      <c r="H144" s="63"/>
      <c r="I144" s="58"/>
      <c r="J144" s="58" t="s">
        <v>1992</v>
      </c>
      <c r="K144" s="78">
        <v>3</v>
      </c>
      <c r="L144" s="66">
        <v>81</v>
      </c>
      <c r="M144" s="66">
        <v>27</v>
      </c>
      <c r="N144" s="14"/>
    </row>
    <row r="145" spans="1:14" x14ac:dyDescent="0.25">
      <c r="A145" s="76">
        <v>44855</v>
      </c>
      <c r="B145" s="58">
        <v>13011098</v>
      </c>
      <c r="C145" s="77" t="s">
        <v>1648</v>
      </c>
      <c r="D145" s="58" t="s">
        <v>1925</v>
      </c>
      <c r="E145" s="63"/>
      <c r="F145" s="63" t="s">
        <v>1485</v>
      </c>
      <c r="G145" s="63" t="e">
        <v>#N/A</v>
      </c>
      <c r="H145" s="63"/>
      <c r="I145" s="58"/>
      <c r="J145" s="58" t="s">
        <v>1992</v>
      </c>
      <c r="K145" s="78">
        <v>2</v>
      </c>
      <c r="L145" s="66">
        <v>26.46</v>
      </c>
      <c r="M145" s="66">
        <v>13.23</v>
      </c>
      <c r="N145" s="14"/>
    </row>
    <row r="146" spans="1:14" x14ac:dyDescent="0.25">
      <c r="A146" s="76">
        <v>44855</v>
      </c>
      <c r="B146" s="58">
        <v>13011111</v>
      </c>
      <c r="C146" s="77" t="s">
        <v>775</v>
      </c>
      <c r="D146" s="58" t="s">
        <v>1819</v>
      </c>
      <c r="E146" s="63"/>
      <c r="F146" s="63" t="s">
        <v>1485</v>
      </c>
      <c r="G146" s="63" t="e">
        <v>#N/A</v>
      </c>
      <c r="H146" s="63"/>
      <c r="I146" s="58"/>
      <c r="J146" s="58" t="s">
        <v>1992</v>
      </c>
      <c r="K146" s="78">
        <v>8</v>
      </c>
      <c r="L146" s="66">
        <v>59.3599999999999</v>
      </c>
      <c r="M146" s="66">
        <v>7.4199999999999902</v>
      </c>
      <c r="N146" s="14"/>
    </row>
    <row r="147" spans="1:14" x14ac:dyDescent="0.25">
      <c r="A147" s="76">
        <v>44855</v>
      </c>
      <c r="B147" s="58">
        <v>13010318</v>
      </c>
      <c r="C147" s="77" t="s">
        <v>1622</v>
      </c>
      <c r="D147" s="58" t="s">
        <v>1999</v>
      </c>
      <c r="E147" s="63"/>
      <c r="F147" s="63" t="s">
        <v>1485</v>
      </c>
      <c r="G147" s="63" t="e">
        <v>#N/A</v>
      </c>
      <c r="H147" s="63"/>
      <c r="I147" s="58"/>
      <c r="J147" s="58" t="s">
        <v>1992</v>
      </c>
      <c r="K147" s="78">
        <v>4.7300000000000004</v>
      </c>
      <c r="L147" s="66">
        <v>0</v>
      </c>
      <c r="M147" s="66">
        <v>0</v>
      </c>
      <c r="N147" s="14"/>
    </row>
    <row r="148" spans="1:14" x14ac:dyDescent="0.25">
      <c r="A148" s="76">
        <v>44855</v>
      </c>
      <c r="B148" s="58">
        <v>13041028</v>
      </c>
      <c r="C148" s="77" t="s">
        <v>29</v>
      </c>
      <c r="D148" s="58" t="s">
        <v>2000</v>
      </c>
      <c r="E148" s="63"/>
      <c r="F148" s="63" t="s">
        <v>1485</v>
      </c>
      <c r="G148" s="63" t="e">
        <v>#N/A</v>
      </c>
      <c r="H148" s="63"/>
      <c r="I148" s="58"/>
      <c r="J148" s="58" t="s">
        <v>1992</v>
      </c>
      <c r="K148" s="78">
        <v>8</v>
      </c>
      <c r="L148" s="66">
        <v>119.68</v>
      </c>
      <c r="M148" s="66">
        <v>14.96</v>
      </c>
      <c r="N148" s="14"/>
    </row>
    <row r="149" spans="1:14" x14ac:dyDescent="0.25">
      <c r="A149" s="76">
        <v>44855</v>
      </c>
      <c r="B149" s="58">
        <v>13041024</v>
      </c>
      <c r="C149" s="77" t="s">
        <v>1404</v>
      </c>
      <c r="D149" s="58" t="s">
        <v>2001</v>
      </c>
      <c r="E149" s="63"/>
      <c r="F149" s="63" t="s">
        <v>1485</v>
      </c>
      <c r="G149" s="63" t="e">
        <v>#N/A</v>
      </c>
      <c r="H149" s="63"/>
      <c r="I149" s="58"/>
      <c r="J149" s="58" t="s">
        <v>1992</v>
      </c>
      <c r="K149" s="78">
        <v>13</v>
      </c>
      <c r="L149" s="66">
        <v>0.52</v>
      </c>
      <c r="M149" s="66">
        <v>0.04</v>
      </c>
      <c r="N149" s="14"/>
    </row>
    <row r="150" spans="1:14" x14ac:dyDescent="0.25">
      <c r="A150" s="76">
        <v>44855</v>
      </c>
      <c r="B150" s="58">
        <v>13011040</v>
      </c>
      <c r="C150" s="77" t="s">
        <v>1169</v>
      </c>
      <c r="D150" s="77" t="s">
        <v>2002</v>
      </c>
      <c r="E150" s="63"/>
      <c r="F150" s="63" t="s">
        <v>1485</v>
      </c>
      <c r="G150" s="63" t="e">
        <v>#N/A</v>
      </c>
      <c r="H150" s="63"/>
      <c r="I150" s="58"/>
      <c r="J150" s="58" t="s">
        <v>1992</v>
      </c>
      <c r="K150" s="78">
        <v>6</v>
      </c>
      <c r="L150" s="66">
        <v>131.759999999999</v>
      </c>
      <c r="M150" s="66">
        <v>21.959999999999901</v>
      </c>
      <c r="N150" s="14"/>
    </row>
    <row r="151" spans="1:14" x14ac:dyDescent="0.25">
      <c r="A151" s="76">
        <v>44855</v>
      </c>
      <c r="B151" s="58">
        <v>13011031</v>
      </c>
      <c r="C151" s="77" t="s">
        <v>760</v>
      </c>
      <c r="D151" s="58" t="s">
        <v>2003</v>
      </c>
      <c r="E151" s="63"/>
      <c r="F151" s="63" t="s">
        <v>1485</v>
      </c>
      <c r="G151" s="63" t="e">
        <v>#N/A</v>
      </c>
      <c r="H151" s="63"/>
      <c r="I151" s="58"/>
      <c r="J151" s="58" t="s">
        <v>1992</v>
      </c>
      <c r="K151" s="78">
        <v>1</v>
      </c>
      <c r="L151" s="66">
        <v>20.37</v>
      </c>
      <c r="M151" s="66">
        <v>20.37</v>
      </c>
      <c r="N151" s="14"/>
    </row>
    <row r="152" spans="1:14" x14ac:dyDescent="0.25">
      <c r="A152" s="76">
        <v>44855</v>
      </c>
      <c r="B152" s="58">
        <v>13011027</v>
      </c>
      <c r="C152" s="77" t="s">
        <v>2004</v>
      </c>
      <c r="D152" s="58" t="s">
        <v>2005</v>
      </c>
      <c r="E152" s="63"/>
      <c r="F152" s="63" t="s">
        <v>1485</v>
      </c>
      <c r="G152" s="63" t="e">
        <v>#N/A</v>
      </c>
      <c r="H152" s="63"/>
      <c r="I152" s="58"/>
      <c r="J152" s="58" t="s">
        <v>1992</v>
      </c>
      <c r="K152" s="78">
        <v>10</v>
      </c>
      <c r="L152" s="66">
        <v>54.1</v>
      </c>
      <c r="M152" s="66">
        <v>5.41</v>
      </c>
      <c r="N152" s="14"/>
    </row>
    <row r="153" spans="1:14" x14ac:dyDescent="0.25">
      <c r="A153" s="76">
        <v>44855</v>
      </c>
      <c r="B153" s="58">
        <v>13041872</v>
      </c>
      <c r="C153" s="77" t="s">
        <v>53</v>
      </c>
      <c r="D153" s="58" t="s">
        <v>2006</v>
      </c>
      <c r="E153" s="63"/>
      <c r="F153" s="63" t="s">
        <v>1485</v>
      </c>
      <c r="G153" s="63" t="s">
        <v>1661</v>
      </c>
      <c r="H153" s="63"/>
      <c r="I153" s="58" t="s">
        <v>2007</v>
      </c>
      <c r="J153" s="58" t="s">
        <v>2008</v>
      </c>
      <c r="K153" s="78">
        <v>4</v>
      </c>
      <c r="L153" s="66">
        <v>158.24</v>
      </c>
      <c r="M153" s="66">
        <v>39.56</v>
      </c>
      <c r="N153" s="14"/>
    </row>
    <row r="154" spans="1:14" x14ac:dyDescent="0.25">
      <c r="A154" s="76">
        <v>44855</v>
      </c>
      <c r="B154" s="58">
        <v>13044176</v>
      </c>
      <c r="C154" s="77" t="e">
        <v>#N/A</v>
      </c>
      <c r="D154" s="58" t="s">
        <v>2009</v>
      </c>
      <c r="E154" s="63"/>
      <c r="F154" s="63" t="s">
        <v>1485</v>
      </c>
      <c r="G154" s="63" t="s">
        <v>1661</v>
      </c>
      <c r="H154" s="63"/>
      <c r="I154" s="58" t="s">
        <v>2007</v>
      </c>
      <c r="J154" s="58" t="s">
        <v>2008</v>
      </c>
      <c r="K154" s="78">
        <v>720</v>
      </c>
      <c r="L154" s="66">
        <v>322.77600000000001</v>
      </c>
      <c r="M154" s="66">
        <v>0.44829999999999998</v>
      </c>
      <c r="N154" s="14"/>
    </row>
    <row r="155" spans="1:14" x14ac:dyDescent="0.25">
      <c r="A155" s="76">
        <v>44855</v>
      </c>
      <c r="B155" s="58">
        <v>13017802</v>
      </c>
      <c r="C155" s="77" t="s">
        <v>1780</v>
      </c>
      <c r="D155" s="58" t="s">
        <v>2010</v>
      </c>
      <c r="E155" s="63"/>
      <c r="F155" s="63" t="s">
        <v>1485</v>
      </c>
      <c r="G155" s="63" t="s">
        <v>1782</v>
      </c>
      <c r="H155" s="63"/>
      <c r="I155" s="58" t="s">
        <v>1783</v>
      </c>
      <c r="J155" s="58" t="s">
        <v>2011</v>
      </c>
      <c r="K155" s="78">
        <v>560</v>
      </c>
      <c r="L155" s="66">
        <v>10121.44</v>
      </c>
      <c r="M155" s="66">
        <v>18.074000000000002</v>
      </c>
      <c r="N155" s="14"/>
    </row>
    <row r="156" spans="1:14" x14ac:dyDescent="0.25">
      <c r="A156" s="76">
        <v>44855</v>
      </c>
      <c r="B156" s="58">
        <v>13010119</v>
      </c>
      <c r="C156" s="77" t="e">
        <v>#N/A</v>
      </c>
      <c r="D156" s="58" t="s">
        <v>1818</v>
      </c>
      <c r="E156" s="63"/>
      <c r="F156" s="63" t="s">
        <v>1485</v>
      </c>
      <c r="G156" s="63" t="s">
        <v>1830</v>
      </c>
      <c r="H156" s="63"/>
      <c r="I156" s="58" t="s">
        <v>1831</v>
      </c>
      <c r="J156" s="58" t="s">
        <v>1832</v>
      </c>
      <c r="K156" s="78">
        <v>3210</v>
      </c>
      <c r="L156" s="66">
        <v>57908.4</v>
      </c>
      <c r="M156" s="66">
        <v>18.0399999999999</v>
      </c>
      <c r="N156" s="14"/>
    </row>
    <row r="157" spans="1:14" x14ac:dyDescent="0.25">
      <c r="A157" s="76">
        <v>44855</v>
      </c>
      <c r="B157" s="58">
        <v>13011104</v>
      </c>
      <c r="C157" s="77" t="s">
        <v>1545</v>
      </c>
      <c r="D157" s="58" t="s">
        <v>1875</v>
      </c>
      <c r="E157" s="63"/>
      <c r="F157" s="63" t="s">
        <v>1485</v>
      </c>
      <c r="G157" s="63" t="s">
        <v>1830</v>
      </c>
      <c r="H157" s="63"/>
      <c r="I157" s="58" t="s">
        <v>1951</v>
      </c>
      <c r="J157" s="58" t="s">
        <v>1832</v>
      </c>
      <c r="K157" s="78">
        <v>2</v>
      </c>
      <c r="L157" s="66">
        <v>37.799999999999898</v>
      </c>
      <c r="M157" s="66">
        <v>18.899999999999899</v>
      </c>
      <c r="N157" s="14"/>
    </row>
    <row r="158" spans="1:14" x14ac:dyDescent="0.25">
      <c r="A158" s="76">
        <v>44855</v>
      </c>
      <c r="B158" s="58">
        <v>13041456</v>
      </c>
      <c r="C158" s="77" t="s">
        <v>2012</v>
      </c>
      <c r="D158" s="58" t="s">
        <v>2013</v>
      </c>
      <c r="E158" s="63"/>
      <c r="F158" s="63" t="s">
        <v>1485</v>
      </c>
      <c r="G158" s="63" t="s">
        <v>2014</v>
      </c>
      <c r="H158" s="63"/>
      <c r="I158" s="58" t="s">
        <v>2015</v>
      </c>
      <c r="J158" s="58" t="s">
        <v>1828</v>
      </c>
      <c r="K158" s="78">
        <v>120</v>
      </c>
      <c r="L158" s="66">
        <v>66720</v>
      </c>
      <c r="M158" s="66">
        <v>556</v>
      </c>
      <c r="N158" s="14"/>
    </row>
    <row r="159" spans="1:14" x14ac:dyDescent="0.25">
      <c r="A159" s="76">
        <v>44855</v>
      </c>
      <c r="B159" s="58">
        <v>13010246</v>
      </c>
      <c r="C159" s="77" t="e">
        <v>#N/A</v>
      </c>
      <c r="D159" s="58" t="s">
        <v>2016</v>
      </c>
      <c r="E159" s="63"/>
      <c r="F159" s="63" t="s">
        <v>1485</v>
      </c>
      <c r="G159" s="63" t="s">
        <v>1929</v>
      </c>
      <c r="H159" s="63"/>
      <c r="I159" s="58" t="s">
        <v>1930</v>
      </c>
      <c r="J159" s="58" t="s">
        <v>264</v>
      </c>
      <c r="K159" s="78">
        <v>180</v>
      </c>
      <c r="L159" s="66">
        <v>11099.987999999899</v>
      </c>
      <c r="M159" s="66">
        <v>61.666599999999903</v>
      </c>
      <c r="N159" s="14"/>
    </row>
    <row r="160" spans="1:14" x14ac:dyDescent="0.25">
      <c r="A160" s="76">
        <v>44855</v>
      </c>
      <c r="B160" s="58">
        <v>13042108</v>
      </c>
      <c r="C160" s="77" t="s">
        <v>2017</v>
      </c>
      <c r="D160" s="58" t="s">
        <v>2018</v>
      </c>
      <c r="E160" s="63"/>
      <c r="F160" s="63" t="s">
        <v>1485</v>
      </c>
      <c r="G160" s="63" t="s">
        <v>1929</v>
      </c>
      <c r="H160" s="63"/>
      <c r="I160" s="58" t="s">
        <v>1930</v>
      </c>
      <c r="J160" s="58" t="s">
        <v>264</v>
      </c>
      <c r="K160" s="78">
        <v>150</v>
      </c>
      <c r="L160" s="66">
        <v>256.5</v>
      </c>
      <c r="M160" s="66">
        <v>1.71</v>
      </c>
      <c r="N160" s="14"/>
    </row>
    <row r="161" spans="1:14" x14ac:dyDescent="0.25">
      <c r="A161" s="76">
        <v>44855</v>
      </c>
      <c r="B161" s="58">
        <v>13011103</v>
      </c>
      <c r="C161" s="77" t="s">
        <v>856</v>
      </c>
      <c r="D161" s="58" t="s">
        <v>2019</v>
      </c>
      <c r="E161" s="63"/>
      <c r="F161" s="63" t="s">
        <v>1485</v>
      </c>
      <c r="G161" s="63" t="s">
        <v>1929</v>
      </c>
      <c r="H161" s="63"/>
      <c r="I161" s="58" t="s">
        <v>1930</v>
      </c>
      <c r="J161" s="58" t="s">
        <v>264</v>
      </c>
      <c r="K161" s="78">
        <v>8</v>
      </c>
      <c r="L161" s="66">
        <v>75.599999999999895</v>
      </c>
      <c r="M161" s="66">
        <v>9.4499999999999904</v>
      </c>
      <c r="N161" s="14"/>
    </row>
    <row r="162" spans="1:14" x14ac:dyDescent="0.25">
      <c r="A162" s="76">
        <v>44855</v>
      </c>
      <c r="B162" s="58">
        <v>13042053</v>
      </c>
      <c r="C162" s="77" t="s">
        <v>2020</v>
      </c>
      <c r="D162" s="58" t="s">
        <v>2021</v>
      </c>
      <c r="E162" s="63"/>
      <c r="F162" s="63" t="s">
        <v>1485</v>
      </c>
      <c r="G162" s="63" t="s">
        <v>1929</v>
      </c>
      <c r="H162" s="63"/>
      <c r="I162" s="58" t="s">
        <v>1930</v>
      </c>
      <c r="J162" s="58" t="s">
        <v>264</v>
      </c>
      <c r="K162" s="78">
        <v>170</v>
      </c>
      <c r="L162" s="66">
        <v>984.29999999999905</v>
      </c>
      <c r="M162" s="66">
        <v>5.79</v>
      </c>
      <c r="N162" s="14"/>
    </row>
    <row r="163" spans="1:14" x14ac:dyDescent="0.25">
      <c r="A163" s="76">
        <v>44855</v>
      </c>
      <c r="B163" s="58">
        <v>13011082</v>
      </c>
      <c r="C163" s="77" t="s">
        <v>407</v>
      </c>
      <c r="D163" s="58" t="s">
        <v>1814</v>
      </c>
      <c r="E163" s="63"/>
      <c r="F163" s="63" t="s">
        <v>1485</v>
      </c>
      <c r="G163" s="63" t="s">
        <v>1929</v>
      </c>
      <c r="H163" s="63"/>
      <c r="I163" s="58" t="s">
        <v>1930</v>
      </c>
      <c r="J163" s="58" t="s">
        <v>264</v>
      </c>
      <c r="K163" s="78">
        <v>1050</v>
      </c>
      <c r="L163" s="66">
        <v>26565</v>
      </c>
      <c r="M163" s="66">
        <v>25.3</v>
      </c>
      <c r="N163" s="14"/>
    </row>
    <row r="164" spans="1:14" x14ac:dyDescent="0.25">
      <c r="A164" s="76">
        <v>44855</v>
      </c>
      <c r="B164" s="58">
        <v>13011015</v>
      </c>
      <c r="C164" s="77" t="s">
        <v>935</v>
      </c>
      <c r="D164" s="58" t="s">
        <v>1879</v>
      </c>
      <c r="E164" s="63"/>
      <c r="F164" s="63" t="s">
        <v>1485</v>
      </c>
      <c r="G164" s="63" t="s">
        <v>1929</v>
      </c>
      <c r="H164" s="63"/>
      <c r="I164" s="58" t="s">
        <v>1930</v>
      </c>
      <c r="J164" s="58" t="s">
        <v>264</v>
      </c>
      <c r="K164" s="78">
        <v>180</v>
      </c>
      <c r="L164" s="66">
        <v>633.6</v>
      </c>
      <c r="M164" s="66">
        <v>3.52</v>
      </c>
      <c r="N164" s="14"/>
    </row>
    <row r="165" spans="1:14" x14ac:dyDescent="0.25">
      <c r="A165" s="76">
        <v>44855</v>
      </c>
      <c r="B165" s="58">
        <v>13010715</v>
      </c>
      <c r="C165" s="77" t="s">
        <v>373</v>
      </c>
      <c r="D165" s="58" t="s">
        <v>2022</v>
      </c>
      <c r="E165" s="63"/>
      <c r="F165" s="63" t="s">
        <v>1485</v>
      </c>
      <c r="G165" s="63" t="s">
        <v>1929</v>
      </c>
      <c r="H165" s="63"/>
      <c r="I165" s="58" t="s">
        <v>1930</v>
      </c>
      <c r="J165" s="58" t="s">
        <v>264</v>
      </c>
      <c r="K165" s="78">
        <v>240</v>
      </c>
      <c r="L165" s="66">
        <v>5376</v>
      </c>
      <c r="M165" s="66">
        <v>22.399999999999899</v>
      </c>
      <c r="N165" s="14"/>
    </row>
    <row r="166" spans="1:14" x14ac:dyDescent="0.25">
      <c r="A166" s="76">
        <v>44855</v>
      </c>
      <c r="B166" s="58">
        <v>13042148</v>
      </c>
      <c r="C166" s="77" t="s">
        <v>1429</v>
      </c>
      <c r="D166" s="58" t="s">
        <v>2023</v>
      </c>
      <c r="E166" s="63"/>
      <c r="F166" s="63" t="s">
        <v>1485</v>
      </c>
      <c r="G166" s="63" t="e">
        <v>#N/A</v>
      </c>
      <c r="H166" s="63"/>
      <c r="I166" s="58"/>
      <c r="J166" s="58" t="s">
        <v>2024</v>
      </c>
      <c r="K166" s="78">
        <v>4800</v>
      </c>
      <c r="L166" s="66">
        <v>197568</v>
      </c>
      <c r="M166" s="66">
        <v>41.159999999999897</v>
      </c>
      <c r="N166" s="14"/>
    </row>
    <row r="167" spans="1:14" x14ac:dyDescent="0.25">
      <c r="A167" s="76">
        <v>44855</v>
      </c>
      <c r="B167" s="58">
        <v>13041621</v>
      </c>
      <c r="C167" s="77" t="s">
        <v>1420</v>
      </c>
      <c r="D167" s="58" t="s">
        <v>2025</v>
      </c>
      <c r="E167" s="63"/>
      <c r="F167" s="63" t="s">
        <v>1485</v>
      </c>
      <c r="G167" s="63" t="e">
        <v>#N/A</v>
      </c>
      <c r="H167" s="63"/>
      <c r="I167" s="58"/>
      <c r="J167" s="58" t="s">
        <v>354</v>
      </c>
      <c r="K167" s="78">
        <v>360</v>
      </c>
      <c r="L167" s="66">
        <v>6339.6</v>
      </c>
      <c r="M167" s="66">
        <v>17.6099999999999</v>
      </c>
      <c r="N167" s="14"/>
    </row>
    <row r="168" spans="1:14" x14ac:dyDescent="0.25">
      <c r="A168" s="76">
        <v>44855</v>
      </c>
      <c r="B168" s="58">
        <v>13017785</v>
      </c>
      <c r="C168" s="77" t="s">
        <v>270</v>
      </c>
      <c r="D168" s="58" t="s">
        <v>1898</v>
      </c>
      <c r="E168" s="63"/>
      <c r="F168" s="63" t="s">
        <v>1485</v>
      </c>
      <c r="G168" s="63" t="e">
        <v>#N/A</v>
      </c>
      <c r="H168" s="63"/>
      <c r="I168" s="58"/>
      <c r="J168" s="58" t="s">
        <v>1992</v>
      </c>
      <c r="K168" s="78">
        <v>15</v>
      </c>
      <c r="L168" s="66">
        <v>120.75</v>
      </c>
      <c r="M168" s="66">
        <v>8.0500000000000007</v>
      </c>
      <c r="N168" s="14"/>
    </row>
    <row r="169" spans="1:14" x14ac:dyDescent="0.25">
      <c r="A169" s="76">
        <v>44855</v>
      </c>
      <c r="B169" s="58">
        <v>13011111</v>
      </c>
      <c r="C169" s="77" t="s">
        <v>775</v>
      </c>
      <c r="D169" s="58" t="s">
        <v>1819</v>
      </c>
      <c r="E169" s="63"/>
      <c r="F169" s="63" t="s">
        <v>1485</v>
      </c>
      <c r="G169" s="63" t="e">
        <v>#N/A</v>
      </c>
      <c r="H169" s="63"/>
      <c r="I169" s="58"/>
      <c r="J169" s="58" t="s">
        <v>1992</v>
      </c>
      <c r="K169" s="78">
        <v>54</v>
      </c>
      <c r="L169" s="66">
        <v>380.16</v>
      </c>
      <c r="M169" s="66">
        <v>7.04</v>
      </c>
      <c r="N169" s="14"/>
    </row>
    <row r="170" spans="1:14" x14ac:dyDescent="0.25">
      <c r="A170" s="76">
        <v>44855</v>
      </c>
      <c r="B170" s="58">
        <v>13011094</v>
      </c>
      <c r="C170" s="77" t="s">
        <v>413</v>
      </c>
      <c r="D170" s="58" t="s">
        <v>2026</v>
      </c>
      <c r="E170" s="63"/>
      <c r="F170" s="63" t="s">
        <v>1485</v>
      </c>
      <c r="G170" s="63" t="e">
        <v>#N/A</v>
      </c>
      <c r="H170" s="63"/>
      <c r="I170" s="58"/>
      <c r="J170" s="58" t="s">
        <v>1992</v>
      </c>
      <c r="K170" s="78">
        <v>20</v>
      </c>
      <c r="L170" s="66">
        <v>130.4</v>
      </c>
      <c r="M170" s="66">
        <v>6.52</v>
      </c>
      <c r="N170" s="14"/>
    </row>
    <row r="171" spans="1:14" x14ac:dyDescent="0.25">
      <c r="A171" s="76">
        <v>44855</v>
      </c>
      <c r="B171" s="58">
        <v>13011067</v>
      </c>
      <c r="C171" s="77" t="s">
        <v>1355</v>
      </c>
      <c r="D171" s="58" t="s">
        <v>1848</v>
      </c>
      <c r="E171" s="63"/>
      <c r="F171" s="63" t="s">
        <v>1485</v>
      </c>
      <c r="G171" s="63" t="e">
        <v>#N/A</v>
      </c>
      <c r="H171" s="63"/>
      <c r="I171" s="58"/>
      <c r="J171" s="58" t="s">
        <v>1992</v>
      </c>
      <c r="K171" s="78">
        <v>2</v>
      </c>
      <c r="L171" s="66">
        <v>122</v>
      </c>
      <c r="M171" s="66">
        <v>61</v>
      </c>
      <c r="N171" s="14"/>
    </row>
    <row r="172" spans="1:14" x14ac:dyDescent="0.25">
      <c r="A172" s="76">
        <v>44855</v>
      </c>
      <c r="B172" s="58">
        <v>13042243</v>
      </c>
      <c r="C172" s="77" t="s">
        <v>1108</v>
      </c>
      <c r="D172" s="58" t="s">
        <v>1935</v>
      </c>
      <c r="E172" s="63"/>
      <c r="F172" s="63" t="s">
        <v>1485</v>
      </c>
      <c r="G172" s="63" t="e">
        <v>#N/A</v>
      </c>
      <c r="H172" s="63"/>
      <c r="I172" s="58"/>
      <c r="J172" s="58" t="s">
        <v>1992</v>
      </c>
      <c r="K172" s="78">
        <v>2</v>
      </c>
      <c r="L172" s="66">
        <v>92.04</v>
      </c>
      <c r="M172" s="66">
        <v>46.02</v>
      </c>
      <c r="N172" s="14"/>
    </row>
    <row r="173" spans="1:14" x14ac:dyDescent="0.25">
      <c r="A173" s="76">
        <v>44855</v>
      </c>
      <c r="B173" s="58">
        <v>13010119</v>
      </c>
      <c r="C173" s="77" t="e">
        <v>#N/A</v>
      </c>
      <c r="D173" s="58" t="s">
        <v>1818</v>
      </c>
      <c r="E173" s="63"/>
      <c r="F173" s="63" t="s">
        <v>1485</v>
      </c>
      <c r="G173" s="63" t="e">
        <v>#N/A</v>
      </c>
      <c r="H173" s="63"/>
      <c r="I173" s="58"/>
      <c r="J173" s="58" t="s">
        <v>1992</v>
      </c>
      <c r="K173" s="78">
        <v>10</v>
      </c>
      <c r="L173" s="66">
        <v>342</v>
      </c>
      <c r="M173" s="66">
        <v>34.200000000000003</v>
      </c>
      <c r="N173" s="14"/>
    </row>
    <row r="174" spans="1:14" x14ac:dyDescent="0.25">
      <c r="A174" s="76">
        <v>44855</v>
      </c>
      <c r="B174" s="58">
        <v>13010705</v>
      </c>
      <c r="C174" s="77" t="s">
        <v>544</v>
      </c>
      <c r="D174" s="58" t="s">
        <v>2027</v>
      </c>
      <c r="E174" s="63"/>
      <c r="F174" s="63" t="s">
        <v>1485</v>
      </c>
      <c r="G174" s="63" t="e">
        <v>#N/A</v>
      </c>
      <c r="H174" s="63"/>
      <c r="I174" s="58"/>
      <c r="J174" s="58" t="s">
        <v>1992</v>
      </c>
      <c r="K174" s="78">
        <v>2</v>
      </c>
      <c r="L174" s="66">
        <v>45.74</v>
      </c>
      <c r="M174" s="66">
        <v>22.87</v>
      </c>
      <c r="N174" s="14"/>
    </row>
    <row r="175" spans="1:14" x14ac:dyDescent="0.25">
      <c r="A175" s="76">
        <v>44855</v>
      </c>
      <c r="B175" s="58">
        <v>13010192</v>
      </c>
      <c r="C175" s="77" t="s">
        <v>1748</v>
      </c>
      <c r="D175" s="58" t="s">
        <v>1937</v>
      </c>
      <c r="E175" s="63"/>
      <c r="F175" s="63" t="s">
        <v>1485</v>
      </c>
      <c r="G175" s="63" t="e">
        <v>#N/A</v>
      </c>
      <c r="H175" s="63"/>
      <c r="I175" s="58"/>
      <c r="J175" s="58" t="s">
        <v>1940</v>
      </c>
      <c r="K175" s="78">
        <v>135</v>
      </c>
      <c r="L175" s="66">
        <v>43200</v>
      </c>
      <c r="M175" s="66">
        <v>320</v>
      </c>
      <c r="N175" s="14"/>
    </row>
    <row r="176" spans="1:14" x14ac:dyDescent="0.25">
      <c r="A176" s="76">
        <v>44855</v>
      </c>
      <c r="B176" s="58">
        <v>13010192</v>
      </c>
      <c r="C176" s="77" t="s">
        <v>1748</v>
      </c>
      <c r="D176" s="58" t="s">
        <v>1937</v>
      </c>
      <c r="E176" s="63"/>
      <c r="F176" s="63" t="s">
        <v>1485</v>
      </c>
      <c r="G176" s="63" t="e">
        <v>#N/A</v>
      </c>
      <c r="H176" s="63"/>
      <c r="I176" s="58"/>
      <c r="J176" s="58" t="s">
        <v>1940</v>
      </c>
      <c r="K176" s="78">
        <v>100</v>
      </c>
      <c r="L176" s="66">
        <v>32000</v>
      </c>
      <c r="M176" s="66">
        <v>320</v>
      </c>
      <c r="N176" s="14"/>
    </row>
    <row r="177" spans="1:14" x14ac:dyDescent="0.25">
      <c r="A177" s="76">
        <v>44855</v>
      </c>
      <c r="B177" s="58">
        <v>13041621</v>
      </c>
      <c r="C177" s="77" t="s">
        <v>1420</v>
      </c>
      <c r="D177" s="58" t="s">
        <v>2025</v>
      </c>
      <c r="E177" s="63"/>
      <c r="F177" s="63" t="s">
        <v>1485</v>
      </c>
      <c r="G177" s="63" t="e">
        <v>#N/A</v>
      </c>
      <c r="H177" s="63"/>
      <c r="I177" s="58"/>
      <c r="J177" s="58" t="s">
        <v>354</v>
      </c>
      <c r="K177" s="78">
        <v>1044</v>
      </c>
      <c r="L177" s="66">
        <v>18383.065200000001</v>
      </c>
      <c r="M177" s="66">
        <v>17.6083</v>
      </c>
      <c r="N177" s="14"/>
    </row>
    <row r="178" spans="1:14" x14ac:dyDescent="0.25">
      <c r="A178" s="76">
        <v>44855</v>
      </c>
      <c r="B178" s="58">
        <v>13043144</v>
      </c>
      <c r="C178" s="77" t="s">
        <v>44</v>
      </c>
      <c r="D178" s="58" t="s">
        <v>2028</v>
      </c>
      <c r="E178" s="63"/>
      <c r="F178" s="63" t="s">
        <v>1485</v>
      </c>
      <c r="G178" s="63" t="e">
        <v>#N/A</v>
      </c>
      <c r="H178" s="63"/>
      <c r="I178" s="58"/>
      <c r="J178" s="58" t="s">
        <v>2029</v>
      </c>
      <c r="K178" s="78">
        <v>91020</v>
      </c>
      <c r="L178" s="66">
        <v>808858.33200000005</v>
      </c>
      <c r="M178" s="66">
        <v>8.8865999999999996</v>
      </c>
      <c r="N178" s="14"/>
    </row>
    <row r="179" spans="1:14" x14ac:dyDescent="0.25">
      <c r="A179" s="76">
        <v>44855</v>
      </c>
      <c r="B179" s="58">
        <v>13043144</v>
      </c>
      <c r="C179" s="77" t="s">
        <v>44</v>
      </c>
      <c r="D179" s="58" t="s">
        <v>2028</v>
      </c>
      <c r="E179" s="63"/>
      <c r="F179" s="63" t="s">
        <v>1485</v>
      </c>
      <c r="G179" s="63" t="e">
        <v>#N/A</v>
      </c>
      <c r="H179" s="63"/>
      <c r="I179" s="58"/>
      <c r="J179" s="58" t="s">
        <v>2029</v>
      </c>
      <c r="K179" s="78">
        <v>34140</v>
      </c>
      <c r="L179" s="66">
        <v>303388.52399999899</v>
      </c>
      <c r="M179" s="66">
        <v>8.8865999999999907</v>
      </c>
      <c r="N179" s="14"/>
    </row>
    <row r="180" spans="1:14" x14ac:dyDescent="0.25">
      <c r="A180" s="76">
        <v>44855</v>
      </c>
      <c r="B180" s="58">
        <v>13043144</v>
      </c>
      <c r="C180" s="77" t="s">
        <v>44</v>
      </c>
      <c r="D180" s="58" t="s">
        <v>2028</v>
      </c>
      <c r="E180" s="63"/>
      <c r="F180" s="63" t="s">
        <v>1485</v>
      </c>
      <c r="G180" s="63" t="s">
        <v>1626</v>
      </c>
      <c r="H180" s="63"/>
      <c r="I180" s="58" t="s">
        <v>187</v>
      </c>
      <c r="J180" s="58" t="s">
        <v>2029</v>
      </c>
      <c r="K180" s="78">
        <v>1440</v>
      </c>
      <c r="L180" s="66">
        <v>12796.704</v>
      </c>
      <c r="M180" s="66">
        <v>8.8865999999999907</v>
      </c>
      <c r="N180" s="14"/>
    </row>
    <row r="181" spans="1:14" x14ac:dyDescent="0.25">
      <c r="A181" s="76">
        <v>44855</v>
      </c>
      <c r="B181" s="58">
        <v>13042252</v>
      </c>
      <c r="C181" s="77" t="s">
        <v>1709</v>
      </c>
      <c r="D181" s="58" t="s">
        <v>2030</v>
      </c>
      <c r="E181" s="63"/>
      <c r="F181" s="63" t="s">
        <v>1485</v>
      </c>
      <c r="G181" s="63" t="s">
        <v>1626</v>
      </c>
      <c r="H181" s="63"/>
      <c r="I181" s="58" t="s">
        <v>1422</v>
      </c>
      <c r="J181" s="58" t="s">
        <v>354</v>
      </c>
      <c r="K181" s="78">
        <v>5240</v>
      </c>
      <c r="L181" s="66">
        <v>3406</v>
      </c>
      <c r="M181" s="66">
        <v>0.65</v>
      </c>
      <c r="N181" s="14"/>
    </row>
    <row r="182" spans="1:14" x14ac:dyDescent="0.25">
      <c r="A182" s="76">
        <v>44855</v>
      </c>
      <c r="B182" s="58">
        <v>13041621</v>
      </c>
      <c r="C182" s="77" t="s">
        <v>1420</v>
      </c>
      <c r="D182" s="58" t="s">
        <v>2025</v>
      </c>
      <c r="E182" s="63"/>
      <c r="F182" s="63" t="s">
        <v>1485</v>
      </c>
      <c r="G182" s="63" t="s">
        <v>1626</v>
      </c>
      <c r="H182" s="63"/>
      <c r="I182" s="58" t="s">
        <v>1422</v>
      </c>
      <c r="J182" s="58" t="s">
        <v>354</v>
      </c>
      <c r="K182" s="78">
        <v>84</v>
      </c>
      <c r="L182" s="66">
        <v>1479.0971999999899</v>
      </c>
      <c r="M182" s="66">
        <v>17.6083</v>
      </c>
      <c r="N182" s="14"/>
    </row>
    <row r="183" spans="1:14" x14ac:dyDescent="0.25">
      <c r="A183" s="76">
        <v>44855</v>
      </c>
      <c r="B183" s="58">
        <v>13042282</v>
      </c>
      <c r="C183" s="77" t="s">
        <v>9</v>
      </c>
      <c r="D183" s="58" t="s">
        <v>2031</v>
      </c>
      <c r="E183" s="63"/>
      <c r="F183" s="63" t="s">
        <v>1485</v>
      </c>
      <c r="G183" s="63" t="s">
        <v>1639</v>
      </c>
      <c r="H183" s="63"/>
      <c r="I183" s="58" t="s">
        <v>946</v>
      </c>
      <c r="J183" s="58" t="s">
        <v>2032</v>
      </c>
      <c r="K183" s="78">
        <v>1080</v>
      </c>
      <c r="L183" s="66">
        <v>4334.3639999999896</v>
      </c>
      <c r="M183" s="66">
        <v>4.0132999999999903</v>
      </c>
      <c r="N183" s="14"/>
    </row>
    <row r="184" spans="1:14" x14ac:dyDescent="0.25">
      <c r="A184" s="76">
        <v>44858</v>
      </c>
      <c r="B184" s="58">
        <v>13099102</v>
      </c>
      <c r="C184" s="77" t="s">
        <v>2033</v>
      </c>
      <c r="D184" s="58" t="s">
        <v>2034</v>
      </c>
      <c r="E184" s="63"/>
      <c r="F184" s="63" t="s">
        <v>1640</v>
      </c>
      <c r="G184" s="63" t="s">
        <v>1896</v>
      </c>
      <c r="H184" s="63"/>
      <c r="I184" s="58" t="s">
        <v>199</v>
      </c>
      <c r="J184" s="58" t="s">
        <v>242</v>
      </c>
      <c r="K184" s="78">
        <v>30</v>
      </c>
      <c r="L184" s="66">
        <v>483.3</v>
      </c>
      <c r="M184" s="66">
        <v>16.1099999999999</v>
      </c>
      <c r="N184" s="14"/>
    </row>
    <row r="185" spans="1:14" x14ac:dyDescent="0.25">
      <c r="A185" s="76">
        <v>44858</v>
      </c>
      <c r="B185" s="58">
        <v>13011111</v>
      </c>
      <c r="C185" s="77" t="s">
        <v>775</v>
      </c>
      <c r="D185" s="58" t="s">
        <v>1819</v>
      </c>
      <c r="E185" s="63"/>
      <c r="F185" s="63" t="s">
        <v>1640</v>
      </c>
      <c r="G185" s="63" t="s">
        <v>1716</v>
      </c>
      <c r="H185" s="63"/>
      <c r="I185" s="58" t="s">
        <v>773</v>
      </c>
      <c r="J185" s="58" t="s">
        <v>1957</v>
      </c>
      <c r="K185" s="78">
        <v>1000</v>
      </c>
      <c r="L185" s="66">
        <v>6690</v>
      </c>
      <c r="M185" s="66">
        <v>6.69</v>
      </c>
      <c r="N185" s="14"/>
    </row>
    <row r="186" spans="1:14" x14ac:dyDescent="0.25">
      <c r="A186" s="76">
        <v>44858</v>
      </c>
      <c r="B186" s="58">
        <v>13011110</v>
      </c>
      <c r="C186" s="77" t="s">
        <v>727</v>
      </c>
      <c r="D186" s="58" t="s">
        <v>1851</v>
      </c>
      <c r="E186" s="63"/>
      <c r="F186" s="63" t="s">
        <v>1485</v>
      </c>
      <c r="G186" s="63" t="s">
        <v>1627</v>
      </c>
      <c r="H186" s="63"/>
      <c r="I186" s="58" t="s">
        <v>723</v>
      </c>
      <c r="J186" s="58" t="s">
        <v>1832</v>
      </c>
      <c r="K186" s="78">
        <v>25</v>
      </c>
      <c r="L186" s="66">
        <v>104.5</v>
      </c>
      <c r="M186" s="66">
        <v>4.1799999999999899</v>
      </c>
      <c r="N186" s="14"/>
    </row>
    <row r="187" spans="1:14" x14ac:dyDescent="0.25">
      <c r="A187" s="76">
        <v>44858</v>
      </c>
      <c r="B187" s="58">
        <v>13011082</v>
      </c>
      <c r="C187" s="77" t="s">
        <v>407</v>
      </c>
      <c r="D187" s="58" t="s">
        <v>1814</v>
      </c>
      <c r="E187" s="63"/>
      <c r="F187" s="63"/>
      <c r="G187" s="63" t="s">
        <v>1627</v>
      </c>
      <c r="H187" s="63"/>
      <c r="I187" s="58" t="s">
        <v>723</v>
      </c>
      <c r="J187" s="58" t="s">
        <v>1832</v>
      </c>
      <c r="K187" s="78">
        <v>189</v>
      </c>
      <c r="L187" s="66">
        <v>4263.84</v>
      </c>
      <c r="M187" s="66">
        <v>22.56</v>
      </c>
      <c r="N187" s="14"/>
    </row>
    <row r="188" spans="1:14" x14ac:dyDescent="0.25">
      <c r="A188" s="76">
        <v>44858</v>
      </c>
      <c r="B188" s="58">
        <v>13099101</v>
      </c>
      <c r="C188" s="77" t="s">
        <v>2035</v>
      </c>
      <c r="D188" s="58" t="s">
        <v>2036</v>
      </c>
      <c r="E188" s="63"/>
      <c r="F188" s="63"/>
      <c r="G188" s="63" t="s">
        <v>1598</v>
      </c>
      <c r="H188" s="63"/>
      <c r="I188" s="58" t="s">
        <v>1703</v>
      </c>
      <c r="J188" s="58" t="s">
        <v>2008</v>
      </c>
      <c r="K188" s="78">
        <v>300</v>
      </c>
      <c r="L188" s="66">
        <v>50.189999999999898</v>
      </c>
      <c r="M188" s="66">
        <v>0.1673</v>
      </c>
      <c r="N188" s="14"/>
    </row>
    <row r="189" spans="1:14" x14ac:dyDescent="0.25">
      <c r="A189" s="76">
        <v>44858</v>
      </c>
      <c r="B189" s="58">
        <v>13041334</v>
      </c>
      <c r="C189" s="77" t="e">
        <v>#N/A</v>
      </c>
      <c r="D189" s="58" t="s">
        <v>1883</v>
      </c>
      <c r="E189" s="63"/>
      <c r="F189" s="63"/>
      <c r="G189" s="63" t="s">
        <v>1830</v>
      </c>
      <c r="H189" s="63"/>
      <c r="I189" s="58" t="s">
        <v>1884</v>
      </c>
      <c r="J189" s="58" t="s">
        <v>1817</v>
      </c>
      <c r="K189" s="78">
        <v>26550</v>
      </c>
      <c r="L189" s="66">
        <v>75667.5</v>
      </c>
      <c r="M189" s="66">
        <v>2.85</v>
      </c>
      <c r="N189" s="14"/>
    </row>
    <row r="190" spans="1:14" x14ac:dyDescent="0.25">
      <c r="A190" s="76">
        <v>44858</v>
      </c>
      <c r="B190" s="58">
        <v>13010209</v>
      </c>
      <c r="C190" s="77" t="s">
        <v>46</v>
      </c>
      <c r="D190" s="77" t="s">
        <v>2037</v>
      </c>
      <c r="E190" s="63"/>
      <c r="F190" s="63"/>
      <c r="G190" s="63" t="s">
        <v>2038</v>
      </c>
      <c r="H190" s="63"/>
      <c r="I190" s="58" t="s">
        <v>2039</v>
      </c>
      <c r="J190" s="58" t="s">
        <v>2040</v>
      </c>
      <c r="K190" s="78">
        <v>75</v>
      </c>
      <c r="L190" s="66">
        <v>31077</v>
      </c>
      <c r="M190" s="66">
        <v>414.36</v>
      </c>
      <c r="N190" s="14"/>
    </row>
    <row r="191" spans="1:14" x14ac:dyDescent="0.25">
      <c r="A191" s="76">
        <v>44858</v>
      </c>
      <c r="B191" s="58">
        <v>13044062</v>
      </c>
      <c r="C191" s="77" t="s">
        <v>1243</v>
      </c>
      <c r="D191" s="58" t="s">
        <v>2041</v>
      </c>
      <c r="E191" s="63"/>
      <c r="F191" s="63"/>
      <c r="G191" s="63" t="s">
        <v>1841</v>
      </c>
      <c r="H191" s="63"/>
      <c r="I191" s="58" t="s">
        <v>2042</v>
      </c>
      <c r="J191" s="58" t="s">
        <v>1817</v>
      </c>
      <c r="K191" s="78">
        <v>300</v>
      </c>
      <c r="L191" s="66">
        <v>114</v>
      </c>
      <c r="M191" s="66">
        <v>0.38</v>
      </c>
      <c r="N191" s="14"/>
    </row>
    <row r="192" spans="1:14" x14ac:dyDescent="0.25">
      <c r="A192" s="76">
        <v>44858</v>
      </c>
      <c r="B192" s="58">
        <v>13042263</v>
      </c>
      <c r="C192" s="77" t="s">
        <v>1470</v>
      </c>
      <c r="D192" s="58" t="s">
        <v>2043</v>
      </c>
      <c r="E192" s="63"/>
      <c r="F192" s="63"/>
      <c r="G192" s="63" t="s">
        <v>1841</v>
      </c>
      <c r="H192" s="63"/>
      <c r="I192" s="58" t="s">
        <v>2042</v>
      </c>
      <c r="J192" s="58" t="s">
        <v>1817</v>
      </c>
      <c r="K192" s="78">
        <v>580</v>
      </c>
      <c r="L192" s="66">
        <v>391.5</v>
      </c>
      <c r="M192" s="66">
        <v>0.67500000000000004</v>
      </c>
      <c r="N192" s="14"/>
    </row>
    <row r="193" spans="1:14" x14ac:dyDescent="0.25">
      <c r="A193" s="76">
        <v>44858</v>
      </c>
      <c r="B193" s="58">
        <v>13042354</v>
      </c>
      <c r="C193" s="77" t="s">
        <v>1021</v>
      </c>
      <c r="D193" s="77" t="s">
        <v>2044</v>
      </c>
      <c r="E193" s="63"/>
      <c r="F193" s="63"/>
      <c r="G193" s="63" t="s">
        <v>1841</v>
      </c>
      <c r="H193" s="63"/>
      <c r="I193" s="58" t="s">
        <v>2042</v>
      </c>
      <c r="J193" s="58" t="s">
        <v>1817</v>
      </c>
      <c r="K193" s="78">
        <v>144</v>
      </c>
      <c r="L193" s="66">
        <v>45504</v>
      </c>
      <c r="M193" s="66">
        <v>316</v>
      </c>
      <c r="N193" s="14"/>
    </row>
    <row r="194" spans="1:14" x14ac:dyDescent="0.25">
      <c r="A194" s="76">
        <v>44859</v>
      </c>
      <c r="B194" s="58">
        <v>13011067</v>
      </c>
      <c r="C194" s="77" t="s">
        <v>1355</v>
      </c>
      <c r="D194" s="58" t="s">
        <v>1848</v>
      </c>
      <c r="E194" s="63"/>
      <c r="F194" s="63"/>
      <c r="G194" s="63" t="s">
        <v>2045</v>
      </c>
      <c r="H194" s="63"/>
      <c r="I194" s="58" t="s">
        <v>2046</v>
      </c>
      <c r="J194" s="58" t="s">
        <v>1828</v>
      </c>
      <c r="K194" s="78">
        <v>3</v>
      </c>
      <c r="L194" s="66">
        <v>183</v>
      </c>
      <c r="M194" s="66">
        <v>61</v>
      </c>
      <c r="N194" s="14"/>
    </row>
    <row r="195" spans="1:14" x14ac:dyDescent="0.25">
      <c r="A195" s="76">
        <v>44859</v>
      </c>
      <c r="B195" s="58">
        <v>13042868</v>
      </c>
      <c r="C195" s="77" t="e">
        <v>#N/A</v>
      </c>
      <c r="D195" s="58" t="s">
        <v>1931</v>
      </c>
      <c r="E195" s="63"/>
      <c r="F195" s="63"/>
      <c r="G195" s="63" t="s">
        <v>1830</v>
      </c>
      <c r="H195" s="63"/>
      <c r="I195" s="58" t="s">
        <v>1948</v>
      </c>
      <c r="J195" s="58" t="s">
        <v>1871</v>
      </c>
      <c r="K195" s="78">
        <v>840</v>
      </c>
      <c r="L195" s="66">
        <v>15209.04</v>
      </c>
      <c r="M195" s="66">
        <v>18.106000000000002</v>
      </c>
      <c r="N195" s="14"/>
    </row>
    <row r="196" spans="1:14" x14ac:dyDescent="0.25">
      <c r="A196" s="76">
        <v>44859</v>
      </c>
      <c r="B196" s="58">
        <v>13041240</v>
      </c>
      <c r="C196" s="77" t="e">
        <v>#N/A</v>
      </c>
      <c r="D196" s="58" t="s">
        <v>1955</v>
      </c>
      <c r="E196" s="63"/>
      <c r="F196" s="63"/>
      <c r="G196" s="63" t="s">
        <v>1953</v>
      </c>
      <c r="H196" s="63"/>
      <c r="I196" s="58" t="s">
        <v>1954</v>
      </c>
      <c r="J196" s="58" t="s">
        <v>1817</v>
      </c>
      <c r="K196" s="78">
        <v>10</v>
      </c>
      <c r="L196" s="66">
        <v>39.5</v>
      </c>
      <c r="M196" s="66">
        <v>3.95</v>
      </c>
      <c r="N196" s="14"/>
    </row>
    <row r="197" spans="1:14" x14ac:dyDescent="0.25">
      <c r="A197" s="76">
        <v>44859</v>
      </c>
      <c r="B197" s="58">
        <v>13010119</v>
      </c>
      <c r="C197" s="77" t="e">
        <v>#N/A</v>
      </c>
      <c r="D197" s="58" t="s">
        <v>1818</v>
      </c>
      <c r="E197" s="63"/>
      <c r="F197" s="63"/>
      <c r="G197" s="63" t="s">
        <v>1953</v>
      </c>
      <c r="H197" s="63"/>
      <c r="I197" s="58" t="s">
        <v>1954</v>
      </c>
      <c r="J197" s="58" t="s">
        <v>1817</v>
      </c>
      <c r="K197" s="78">
        <v>5</v>
      </c>
      <c r="L197" s="66">
        <v>171</v>
      </c>
      <c r="M197" s="66">
        <v>34.200000000000003</v>
      </c>
      <c r="N197" s="14"/>
    </row>
    <row r="198" spans="1:14" x14ac:dyDescent="0.25">
      <c r="A198" s="76">
        <v>44859</v>
      </c>
      <c r="B198" s="58">
        <v>13041932</v>
      </c>
      <c r="C198" s="77" t="e">
        <v>#N/A</v>
      </c>
      <c r="D198" s="58" t="s">
        <v>1966</v>
      </c>
      <c r="E198" s="63"/>
      <c r="F198" s="63"/>
      <c r="G198" s="63" t="s">
        <v>1953</v>
      </c>
      <c r="H198" s="63"/>
      <c r="I198" s="58" t="s">
        <v>1954</v>
      </c>
      <c r="J198" s="58" t="s">
        <v>1817</v>
      </c>
      <c r="K198" s="78">
        <v>30</v>
      </c>
      <c r="L198" s="66">
        <v>678</v>
      </c>
      <c r="M198" s="66">
        <v>22.6</v>
      </c>
      <c r="N198" s="14"/>
    </row>
    <row r="199" spans="1:14" x14ac:dyDescent="0.25">
      <c r="A199" s="76">
        <v>44859</v>
      </c>
      <c r="B199" s="58">
        <v>13042354</v>
      </c>
      <c r="C199" s="77" t="s">
        <v>1021</v>
      </c>
      <c r="D199" s="77" t="s">
        <v>2044</v>
      </c>
      <c r="E199" s="63"/>
      <c r="F199" s="63"/>
      <c r="G199" s="63" t="s">
        <v>1841</v>
      </c>
      <c r="H199" s="63"/>
      <c r="I199" s="58" t="s">
        <v>2042</v>
      </c>
      <c r="J199" s="58" t="s">
        <v>1817</v>
      </c>
      <c r="K199" s="78">
        <v>64</v>
      </c>
      <c r="L199" s="66">
        <v>20224</v>
      </c>
      <c r="M199" s="66">
        <v>316</v>
      </c>
      <c r="N199" s="14"/>
    </row>
    <row r="200" spans="1:14" x14ac:dyDescent="0.25">
      <c r="A200" s="76">
        <v>44859</v>
      </c>
      <c r="B200" s="58">
        <v>13011003</v>
      </c>
      <c r="C200" s="77" t="e">
        <v>#N/A</v>
      </c>
      <c r="D200" s="58" t="s">
        <v>2047</v>
      </c>
      <c r="E200" s="63"/>
      <c r="F200" s="63"/>
      <c r="G200" s="63" t="e">
        <v>#N/A</v>
      </c>
      <c r="H200" s="63"/>
      <c r="I200" s="58"/>
      <c r="J200" s="58" t="s">
        <v>1992</v>
      </c>
      <c r="K200" s="78">
        <v>34</v>
      </c>
      <c r="L200" s="66">
        <v>2479.2800000000002</v>
      </c>
      <c r="M200" s="66">
        <v>72.92</v>
      </c>
      <c r="N200" s="14"/>
    </row>
    <row r="201" spans="1:14" x14ac:dyDescent="0.25">
      <c r="A201" s="76">
        <v>44859</v>
      </c>
      <c r="B201" s="58">
        <v>13011004</v>
      </c>
      <c r="C201" s="77" t="s">
        <v>2048</v>
      </c>
      <c r="D201" s="58" t="s">
        <v>2049</v>
      </c>
      <c r="E201" s="63"/>
      <c r="F201" s="63"/>
      <c r="G201" s="63" t="e">
        <v>#N/A</v>
      </c>
      <c r="H201" s="63"/>
      <c r="I201" s="58"/>
      <c r="J201" s="58" t="s">
        <v>1992</v>
      </c>
      <c r="K201" s="78">
        <v>34</v>
      </c>
      <c r="L201" s="66">
        <v>487.56</v>
      </c>
      <c r="M201" s="66">
        <v>14.34</v>
      </c>
      <c r="N201" s="14"/>
    </row>
    <row r="202" spans="1:14" x14ac:dyDescent="0.25">
      <c r="A202" s="76">
        <v>44859</v>
      </c>
      <c r="B202" s="58">
        <v>13043165</v>
      </c>
      <c r="C202" s="77" t="s">
        <v>2050</v>
      </c>
      <c r="D202" s="58" t="s">
        <v>2051</v>
      </c>
      <c r="E202" s="63"/>
      <c r="F202" s="63"/>
      <c r="G202" s="63" t="e">
        <v>#N/A</v>
      </c>
      <c r="H202" s="63"/>
      <c r="I202" s="58"/>
      <c r="J202" s="58" t="s">
        <v>1992</v>
      </c>
      <c r="K202" s="78">
        <v>73</v>
      </c>
      <c r="L202" s="66">
        <v>334.33999999999901</v>
      </c>
      <c r="M202" s="66">
        <v>4.58</v>
      </c>
      <c r="N202" s="14"/>
    </row>
    <row r="203" spans="1:14" x14ac:dyDescent="0.25">
      <c r="A203" s="76">
        <v>44859</v>
      </c>
      <c r="B203" s="58">
        <v>13010350</v>
      </c>
      <c r="C203" s="77" t="e">
        <v>#N/A</v>
      </c>
      <c r="D203" s="58" t="s">
        <v>372</v>
      </c>
      <c r="E203" s="63"/>
      <c r="F203" s="63"/>
      <c r="G203" s="63" t="e">
        <v>#N/A</v>
      </c>
      <c r="H203" s="63"/>
      <c r="I203" s="58"/>
      <c r="J203" s="58" t="s">
        <v>1992</v>
      </c>
      <c r="K203" s="78">
        <v>7</v>
      </c>
      <c r="L203" s="66">
        <v>157.5</v>
      </c>
      <c r="M203" s="66">
        <v>22.5</v>
      </c>
      <c r="N203" s="14"/>
    </row>
    <row r="204" spans="1:14" x14ac:dyDescent="0.25">
      <c r="A204" s="76">
        <v>44860</v>
      </c>
      <c r="B204" s="58">
        <v>13042354</v>
      </c>
      <c r="C204" s="77" t="s">
        <v>1021</v>
      </c>
      <c r="D204" s="77" t="s">
        <v>2044</v>
      </c>
      <c r="E204" s="63"/>
      <c r="F204" s="63"/>
      <c r="G204" s="63" t="s">
        <v>1841</v>
      </c>
      <c r="H204" s="63"/>
      <c r="I204" s="58" t="s">
        <v>2042</v>
      </c>
      <c r="J204" s="58" t="s">
        <v>1817</v>
      </c>
      <c r="K204" s="78">
        <v>2</v>
      </c>
      <c r="L204" s="66">
        <v>632</v>
      </c>
      <c r="M204" s="66">
        <v>316</v>
      </c>
      <c r="N204" s="14"/>
    </row>
    <row r="205" spans="1:14" x14ac:dyDescent="0.25">
      <c r="A205" s="76">
        <v>44861</v>
      </c>
      <c r="B205" s="58">
        <v>13043001</v>
      </c>
      <c r="C205" s="77" t="e">
        <v>#N/A</v>
      </c>
      <c r="D205" s="58" t="s">
        <v>1809</v>
      </c>
      <c r="E205" s="63"/>
      <c r="F205" s="63"/>
      <c r="G205" s="63" t="s">
        <v>1830</v>
      </c>
      <c r="H205" s="63"/>
      <c r="I205" s="58" t="s">
        <v>1884</v>
      </c>
      <c r="J205" s="58" t="s">
        <v>1817</v>
      </c>
      <c r="K205" s="78">
        <v>10380</v>
      </c>
      <c r="L205" s="66">
        <v>51553.307999999903</v>
      </c>
      <c r="M205" s="66">
        <v>4.9665999999999899</v>
      </c>
      <c r="N205" s="14"/>
    </row>
    <row r="206" spans="1:14" x14ac:dyDescent="0.25">
      <c r="A206" s="76">
        <v>44861</v>
      </c>
      <c r="B206" s="58">
        <v>13042354</v>
      </c>
      <c r="C206" s="77" t="s">
        <v>1021</v>
      </c>
      <c r="D206" s="77" t="s">
        <v>2044</v>
      </c>
      <c r="E206" s="63"/>
      <c r="F206" s="63"/>
      <c r="G206" s="63" t="s">
        <v>1830</v>
      </c>
      <c r="H206" s="63"/>
      <c r="I206" s="58" t="s">
        <v>1884</v>
      </c>
      <c r="J206" s="58" t="s">
        <v>1817</v>
      </c>
      <c r="K206" s="78">
        <v>4</v>
      </c>
      <c r="L206" s="66">
        <v>1264</v>
      </c>
      <c r="M206" s="66">
        <v>316</v>
      </c>
      <c r="N206" s="14"/>
    </row>
    <row r="207" spans="1:14" x14ac:dyDescent="0.25">
      <c r="A207" s="76">
        <v>44861</v>
      </c>
      <c r="B207" s="58">
        <v>13041826</v>
      </c>
      <c r="C207" s="77" t="e">
        <v>#N/A</v>
      </c>
      <c r="D207" s="58" t="s">
        <v>2052</v>
      </c>
      <c r="E207" s="63"/>
      <c r="F207" s="63"/>
      <c r="G207" s="63" t="s">
        <v>1830</v>
      </c>
      <c r="H207" s="63"/>
      <c r="I207" s="58" t="s">
        <v>1884</v>
      </c>
      <c r="J207" s="58" t="s">
        <v>1817</v>
      </c>
      <c r="K207" s="78">
        <v>480</v>
      </c>
      <c r="L207" s="66">
        <v>5647.9679999999898</v>
      </c>
      <c r="M207" s="66">
        <v>11.7666</v>
      </c>
      <c r="N207" s="14"/>
    </row>
    <row r="208" spans="1:14" x14ac:dyDescent="0.25">
      <c r="A208" s="76">
        <v>44861</v>
      </c>
      <c r="B208" s="58">
        <v>13041334</v>
      </c>
      <c r="C208" s="77" t="e">
        <v>#N/A</v>
      </c>
      <c r="D208" s="58" t="s">
        <v>1883</v>
      </c>
      <c r="E208" s="63"/>
      <c r="F208" s="63"/>
      <c r="G208" s="63" t="s">
        <v>1830</v>
      </c>
      <c r="H208" s="63"/>
      <c r="I208" s="58" t="s">
        <v>1884</v>
      </c>
      <c r="J208" s="58" t="s">
        <v>1817</v>
      </c>
      <c r="K208" s="78">
        <v>28590</v>
      </c>
      <c r="L208" s="66">
        <v>81481.5</v>
      </c>
      <c r="M208" s="66">
        <v>2.85</v>
      </c>
      <c r="N208" s="14"/>
    </row>
    <row r="209" spans="1:14" x14ac:dyDescent="0.25">
      <c r="A209" s="76">
        <v>44861</v>
      </c>
      <c r="B209" s="58">
        <v>13042080</v>
      </c>
      <c r="C209" s="77" t="e">
        <v>#N/A</v>
      </c>
      <c r="D209" s="58" t="s">
        <v>2053</v>
      </c>
      <c r="E209" s="63"/>
      <c r="F209" s="63"/>
      <c r="G209" s="63" t="s">
        <v>1830</v>
      </c>
      <c r="H209" s="63"/>
      <c r="I209" s="58" t="s">
        <v>1884</v>
      </c>
      <c r="J209" s="58" t="s">
        <v>1817</v>
      </c>
      <c r="K209" s="78">
        <v>240</v>
      </c>
      <c r="L209" s="66">
        <v>33360</v>
      </c>
      <c r="M209" s="66">
        <v>139</v>
      </c>
      <c r="N209" s="14"/>
    </row>
    <row r="210" spans="1:14" x14ac:dyDescent="0.25">
      <c r="A210" s="76">
        <v>44861</v>
      </c>
      <c r="B210" s="58">
        <v>13042101</v>
      </c>
      <c r="C210" s="77" t="e">
        <v>#N/A</v>
      </c>
      <c r="D210" s="58" t="s">
        <v>2054</v>
      </c>
      <c r="E210" s="63"/>
      <c r="F210" s="63"/>
      <c r="G210" s="63" t="s">
        <v>1830</v>
      </c>
      <c r="H210" s="63"/>
      <c r="I210" s="58" t="s">
        <v>1884</v>
      </c>
      <c r="J210" s="58" t="s">
        <v>1817</v>
      </c>
      <c r="K210" s="78">
        <v>220</v>
      </c>
      <c r="L210" s="66">
        <v>682</v>
      </c>
      <c r="M210" s="66">
        <v>3.1</v>
      </c>
      <c r="N210" s="14"/>
    </row>
    <row r="211" spans="1:14" x14ac:dyDescent="0.25">
      <c r="A211" s="76">
        <v>44861</v>
      </c>
      <c r="B211" s="58">
        <v>13041009</v>
      </c>
      <c r="C211" s="77" t="s">
        <v>381</v>
      </c>
      <c r="D211" s="58" t="s">
        <v>2055</v>
      </c>
      <c r="E211" s="63"/>
      <c r="F211" s="63"/>
      <c r="G211" s="63" t="s">
        <v>1830</v>
      </c>
      <c r="H211" s="63"/>
      <c r="I211" s="58" t="s">
        <v>1884</v>
      </c>
      <c r="J211" s="58" t="s">
        <v>1817</v>
      </c>
      <c r="K211" s="78">
        <v>360</v>
      </c>
      <c r="L211" s="66">
        <v>311.976</v>
      </c>
      <c r="M211" s="66">
        <v>0.86660000000000004</v>
      </c>
      <c r="N211" s="14"/>
    </row>
    <row r="212" spans="1:14" x14ac:dyDescent="0.25">
      <c r="A212" s="76">
        <v>44862</v>
      </c>
      <c r="B212" s="58">
        <v>13099067</v>
      </c>
      <c r="C212" s="77" t="e">
        <v>#N/A</v>
      </c>
      <c r="D212" s="58" t="s">
        <v>2056</v>
      </c>
      <c r="E212" s="63"/>
      <c r="F212" s="63"/>
      <c r="G212" s="63" t="s">
        <v>1830</v>
      </c>
      <c r="H212" s="63"/>
      <c r="I212" s="58" t="s">
        <v>2057</v>
      </c>
      <c r="J212" s="58" t="s">
        <v>2058</v>
      </c>
      <c r="K212" s="78">
        <v>42</v>
      </c>
      <c r="L212" s="66">
        <v>35999.879999999903</v>
      </c>
      <c r="M212" s="66">
        <v>857.13999999999896</v>
      </c>
      <c r="N212" s="14"/>
    </row>
    <row r="213" spans="1:14" x14ac:dyDescent="0.25">
      <c r="A213" s="76">
        <v>44862</v>
      </c>
      <c r="B213" s="58">
        <v>13042025</v>
      </c>
      <c r="C213" s="77" t="e">
        <v>#N/A</v>
      </c>
      <c r="D213" s="58" t="s">
        <v>2059</v>
      </c>
      <c r="E213" s="63"/>
      <c r="F213" s="63"/>
      <c r="G213" s="63" t="s">
        <v>1953</v>
      </c>
      <c r="H213" s="63"/>
      <c r="I213" s="58" t="s">
        <v>1954</v>
      </c>
      <c r="J213" s="58" t="s">
        <v>1817</v>
      </c>
      <c r="K213" s="78">
        <v>1</v>
      </c>
      <c r="L213" s="66">
        <v>430.36</v>
      </c>
      <c r="M213" s="66">
        <v>430.36</v>
      </c>
      <c r="N213" s="14"/>
    </row>
    <row r="214" spans="1:14" x14ac:dyDescent="0.25">
      <c r="A214" s="76">
        <v>44862</v>
      </c>
      <c r="B214" s="58">
        <v>13042025</v>
      </c>
      <c r="C214" s="77" t="e">
        <v>#N/A</v>
      </c>
      <c r="D214" s="58" t="s">
        <v>2059</v>
      </c>
      <c r="E214" s="63"/>
      <c r="F214" s="63"/>
      <c r="G214" s="63" t="s">
        <v>1953</v>
      </c>
      <c r="H214" s="63"/>
      <c r="I214" s="58" t="s">
        <v>1954</v>
      </c>
      <c r="J214" s="58" t="s">
        <v>1817</v>
      </c>
      <c r="K214" s="78">
        <v>1</v>
      </c>
      <c r="L214" s="66">
        <v>430.36</v>
      </c>
      <c r="M214" s="66">
        <v>430.36</v>
      </c>
      <c r="N214" s="14"/>
    </row>
    <row r="215" spans="1:14" x14ac:dyDescent="0.25">
      <c r="A215" s="61"/>
      <c r="B215" s="61"/>
      <c r="E215" s="65"/>
      <c r="F215" s="65"/>
      <c r="G215" s="65"/>
      <c r="H215" s="65"/>
      <c r="I215" s="65"/>
      <c r="J215" s="79"/>
      <c r="K215" s="65"/>
      <c r="L215" s="79"/>
      <c r="M215" s="79"/>
      <c r="N215" s="14"/>
    </row>
    <row r="216" spans="1:14" x14ac:dyDescent="0.25">
      <c r="A216" s="61"/>
      <c r="B216" s="61"/>
      <c r="E216" s="63"/>
      <c r="F216" s="63"/>
      <c r="G216" s="63"/>
      <c r="H216" s="63"/>
      <c r="I216" s="63"/>
      <c r="J216" s="66"/>
      <c r="K216" s="63"/>
      <c r="L216" s="66"/>
      <c r="M216" s="66"/>
      <c r="N216" s="14"/>
    </row>
    <row r="217" spans="1:14" x14ac:dyDescent="0.25">
      <c r="A217" s="61"/>
      <c r="B217" s="61"/>
      <c r="E217" s="63"/>
      <c r="F217" s="63"/>
      <c r="G217" s="63"/>
      <c r="H217" s="63"/>
      <c r="I217" s="63"/>
      <c r="J217" s="66"/>
      <c r="K217" s="63"/>
      <c r="L217" s="66"/>
      <c r="M217" s="66"/>
      <c r="N217" s="14"/>
    </row>
    <row r="218" spans="1:14" x14ac:dyDescent="0.25">
      <c r="A218" s="61"/>
      <c r="B218" s="61"/>
      <c r="E218" s="63"/>
      <c r="F218" s="63"/>
      <c r="G218" s="63"/>
      <c r="H218" s="63"/>
      <c r="I218" s="63"/>
      <c r="J218" s="66"/>
      <c r="K218" s="63"/>
      <c r="L218" s="66"/>
      <c r="M218" s="66"/>
      <c r="N218" s="14"/>
    </row>
    <row r="219" spans="1:14" x14ac:dyDescent="0.25">
      <c r="A219" s="61"/>
      <c r="B219" s="61"/>
      <c r="E219" s="63"/>
      <c r="F219" s="63"/>
      <c r="G219" s="63"/>
      <c r="H219" s="63"/>
      <c r="I219" s="63"/>
      <c r="J219" s="66"/>
      <c r="K219" s="63"/>
      <c r="L219" s="66"/>
      <c r="M219" s="66"/>
      <c r="N219" s="14"/>
    </row>
    <row r="220" spans="1:14" x14ac:dyDescent="0.25">
      <c r="A220" s="61"/>
      <c r="B220" s="61"/>
      <c r="E220" s="63"/>
      <c r="F220" s="63"/>
      <c r="G220" s="63"/>
      <c r="H220" s="63"/>
      <c r="I220" s="63"/>
      <c r="J220" s="66"/>
      <c r="K220" s="63"/>
      <c r="L220" s="66"/>
      <c r="M220" s="66"/>
      <c r="N220" s="14"/>
    </row>
    <row r="221" spans="1:14" x14ac:dyDescent="0.25">
      <c r="A221" s="61"/>
      <c r="B221" s="61"/>
      <c r="E221" s="63"/>
      <c r="F221" s="63"/>
      <c r="G221" s="63"/>
      <c r="H221" s="63"/>
      <c r="I221" s="63"/>
      <c r="J221" s="66"/>
      <c r="K221" s="63"/>
      <c r="L221" s="66"/>
      <c r="M221" s="66"/>
      <c r="N221" s="14"/>
    </row>
    <row r="222" spans="1:14" x14ac:dyDescent="0.25">
      <c r="A222" s="61"/>
      <c r="B222" s="61"/>
      <c r="E222" s="63"/>
      <c r="F222" s="63"/>
      <c r="G222" s="63"/>
      <c r="H222" s="63"/>
      <c r="I222" s="63"/>
      <c r="J222" s="66"/>
      <c r="K222" s="63"/>
      <c r="L222" s="66"/>
      <c r="M222" s="66"/>
      <c r="N222" s="14"/>
    </row>
    <row r="223" spans="1:14" x14ac:dyDescent="0.25">
      <c r="A223" s="61"/>
      <c r="B223" s="61"/>
      <c r="E223" s="63"/>
      <c r="F223" s="63"/>
      <c r="G223" s="63"/>
      <c r="H223" s="63"/>
      <c r="I223" s="63"/>
      <c r="J223" s="66"/>
      <c r="K223" s="63"/>
      <c r="L223" s="66"/>
      <c r="M223" s="66"/>
      <c r="N223" s="14"/>
    </row>
    <row r="224" spans="1:14" x14ac:dyDescent="0.25">
      <c r="A224" s="61"/>
      <c r="B224" s="61"/>
      <c r="E224" s="63"/>
      <c r="F224" s="63"/>
      <c r="G224" s="63"/>
      <c r="H224" s="63"/>
      <c r="I224" s="63"/>
      <c r="J224" s="66"/>
      <c r="K224" s="63"/>
      <c r="L224" s="66"/>
      <c r="M224" s="66"/>
      <c r="N224" s="14"/>
    </row>
    <row r="225" spans="1:14" x14ac:dyDescent="0.25">
      <c r="A225" s="61"/>
      <c r="B225" s="61"/>
      <c r="E225" s="63"/>
      <c r="F225" s="63"/>
      <c r="G225" s="63"/>
      <c r="H225" s="63"/>
      <c r="I225" s="63"/>
      <c r="J225" s="66"/>
      <c r="K225" s="63"/>
      <c r="L225" s="66"/>
      <c r="M225" s="66"/>
      <c r="N225" s="14"/>
    </row>
    <row r="226" spans="1:14" x14ac:dyDescent="0.25">
      <c r="A226" s="61"/>
      <c r="B226" s="61"/>
      <c r="E226" s="63"/>
      <c r="F226" s="63"/>
      <c r="G226" s="63"/>
      <c r="H226" s="63"/>
      <c r="I226" s="63"/>
      <c r="J226" s="66"/>
      <c r="K226" s="63"/>
      <c r="L226" s="66"/>
      <c r="M226" s="66"/>
      <c r="N226" s="14"/>
    </row>
    <row r="227" spans="1:14" x14ac:dyDescent="0.25">
      <c r="A227" s="61"/>
      <c r="B227" s="61"/>
      <c r="E227" s="63"/>
      <c r="F227" s="63"/>
      <c r="G227" s="63"/>
      <c r="H227" s="63"/>
      <c r="I227" s="63"/>
      <c r="J227" s="66"/>
      <c r="K227" s="63"/>
      <c r="L227" s="66"/>
      <c r="M227" s="66"/>
      <c r="N227" s="14"/>
    </row>
    <row r="228" spans="1:14" x14ac:dyDescent="0.25">
      <c r="A228" s="61"/>
      <c r="B228" s="61"/>
      <c r="E228" s="63"/>
      <c r="F228" s="63"/>
      <c r="G228" s="63"/>
      <c r="H228" s="63"/>
      <c r="I228" s="63"/>
      <c r="J228" s="66"/>
      <c r="K228" s="63"/>
      <c r="L228" s="66"/>
      <c r="M228" s="66"/>
      <c r="N228" s="14"/>
    </row>
    <row r="229" spans="1:14" x14ac:dyDescent="0.25">
      <c r="A229" s="61"/>
      <c r="B229" s="61"/>
      <c r="E229" s="63"/>
      <c r="F229" s="63"/>
      <c r="G229" s="63"/>
      <c r="H229" s="63"/>
      <c r="I229" s="63"/>
      <c r="J229" s="66"/>
      <c r="K229" s="63"/>
      <c r="L229" s="66"/>
      <c r="M229" s="66"/>
      <c r="N229" s="14"/>
    </row>
    <row r="230" spans="1:14" x14ac:dyDescent="0.25">
      <c r="A230" s="61"/>
      <c r="B230" s="61"/>
      <c r="E230" s="63"/>
      <c r="F230" s="63"/>
      <c r="G230" s="63"/>
      <c r="H230" s="63"/>
      <c r="I230" s="63"/>
      <c r="J230" s="66"/>
      <c r="K230" s="63"/>
      <c r="L230" s="66"/>
      <c r="M230" s="66"/>
      <c r="N230" s="14"/>
    </row>
    <row r="231" spans="1:14" x14ac:dyDescent="0.25">
      <c r="A231" s="61"/>
      <c r="B231" s="61"/>
      <c r="E231" s="63"/>
      <c r="F231" s="63"/>
      <c r="G231" s="63"/>
      <c r="H231" s="63"/>
      <c r="I231" s="63"/>
      <c r="J231" s="66"/>
      <c r="K231" s="63"/>
      <c r="L231" s="66"/>
      <c r="M231" s="66"/>
      <c r="N231" s="14"/>
    </row>
    <row r="232" spans="1:14" x14ac:dyDescent="0.25">
      <c r="A232" s="61"/>
      <c r="B232" s="61"/>
      <c r="E232" s="63"/>
      <c r="F232" s="63"/>
      <c r="G232" s="63"/>
      <c r="H232" s="63"/>
      <c r="I232" s="63"/>
      <c r="J232" s="66"/>
      <c r="K232" s="63"/>
      <c r="L232" s="66"/>
      <c r="M232" s="66"/>
      <c r="N232" s="14"/>
    </row>
    <row r="233" spans="1:14" x14ac:dyDescent="0.25">
      <c r="A233" s="61"/>
      <c r="B233" s="61"/>
      <c r="E233" s="63"/>
      <c r="F233" s="63"/>
      <c r="G233" s="63"/>
      <c r="H233" s="63"/>
      <c r="I233" s="63"/>
      <c r="J233" s="66"/>
      <c r="K233" s="63"/>
      <c r="L233" s="66"/>
      <c r="M233" s="66"/>
      <c r="N233" s="14"/>
    </row>
    <row r="234" spans="1:14" x14ac:dyDescent="0.25">
      <c r="A234" s="61"/>
      <c r="B234" s="61"/>
      <c r="E234" s="63"/>
      <c r="F234" s="63"/>
      <c r="G234" s="63"/>
      <c r="H234" s="63"/>
      <c r="I234" s="63"/>
      <c r="J234" s="66"/>
      <c r="K234" s="63"/>
      <c r="L234" s="66"/>
      <c r="M234" s="66"/>
      <c r="N234" s="14"/>
    </row>
    <row r="235" spans="1:14" x14ac:dyDescent="0.25">
      <c r="A235" s="61"/>
      <c r="B235" s="61"/>
      <c r="E235" s="63"/>
      <c r="F235" s="63"/>
      <c r="G235" s="63"/>
      <c r="H235" s="63"/>
      <c r="I235" s="63"/>
      <c r="J235" s="66"/>
      <c r="K235" s="63"/>
      <c r="L235" s="66"/>
      <c r="M235" s="66"/>
      <c r="N235" s="14"/>
    </row>
    <row r="236" spans="1:14" x14ac:dyDescent="0.25">
      <c r="A236" s="61"/>
      <c r="B236" s="61"/>
      <c r="E236" s="63"/>
      <c r="F236" s="63"/>
      <c r="G236" s="63"/>
      <c r="H236" s="63"/>
      <c r="I236" s="63"/>
      <c r="J236" s="66"/>
      <c r="K236" s="63"/>
      <c r="L236" s="66"/>
      <c r="M236" s="66"/>
      <c r="N236" s="14"/>
    </row>
    <row r="237" spans="1:14" x14ac:dyDescent="0.25">
      <c r="A237" s="61"/>
      <c r="B237" s="61"/>
      <c r="E237" s="63"/>
      <c r="F237" s="63"/>
      <c r="G237" s="63"/>
      <c r="H237" s="63"/>
      <c r="I237" s="63"/>
      <c r="J237" s="66"/>
      <c r="K237" s="63"/>
      <c r="L237" s="66"/>
      <c r="M237" s="66"/>
      <c r="N237" s="14"/>
    </row>
    <row r="238" spans="1:14" x14ac:dyDescent="0.25">
      <c r="A238" s="61"/>
      <c r="B238" s="61"/>
      <c r="E238" s="63"/>
      <c r="F238" s="63"/>
      <c r="G238" s="63"/>
      <c r="H238" s="63"/>
      <c r="I238" s="63"/>
      <c r="J238" s="66"/>
      <c r="K238" s="63"/>
      <c r="L238" s="66"/>
      <c r="M238" s="66"/>
      <c r="N238" s="14"/>
    </row>
    <row r="239" spans="1:14" x14ac:dyDescent="0.25">
      <c r="A239" s="61"/>
      <c r="B239" s="61"/>
      <c r="E239" s="63"/>
      <c r="F239" s="63"/>
      <c r="G239" s="63"/>
      <c r="H239" s="63"/>
      <c r="I239" s="63"/>
      <c r="J239" s="66"/>
      <c r="K239" s="63"/>
      <c r="L239" s="66"/>
      <c r="M239" s="66"/>
      <c r="N239" s="14"/>
    </row>
    <row r="240" spans="1:14" x14ac:dyDescent="0.25">
      <c r="A240" s="61"/>
      <c r="B240" s="61"/>
      <c r="E240" s="63"/>
      <c r="F240" s="63"/>
      <c r="G240" s="63"/>
      <c r="H240" s="63"/>
      <c r="I240" s="63"/>
      <c r="J240" s="66"/>
      <c r="K240" s="63"/>
      <c r="L240" s="66"/>
      <c r="M240" s="66"/>
      <c r="N240" s="14"/>
    </row>
    <row r="241" spans="1:14" x14ac:dyDescent="0.25">
      <c r="A241" s="61"/>
      <c r="B241" s="61"/>
      <c r="E241" s="63"/>
      <c r="F241" s="63"/>
      <c r="G241" s="63"/>
      <c r="H241" s="63"/>
      <c r="I241" s="63"/>
      <c r="J241" s="66"/>
      <c r="K241" s="63"/>
      <c r="L241" s="66"/>
      <c r="M241" s="66"/>
      <c r="N241" s="14"/>
    </row>
    <row r="242" spans="1:14" x14ac:dyDescent="0.25">
      <c r="A242" s="61"/>
      <c r="B242" s="61"/>
      <c r="E242" s="63"/>
      <c r="F242" s="63"/>
      <c r="G242" s="63"/>
      <c r="H242" s="63"/>
      <c r="I242" s="63"/>
      <c r="J242" s="66"/>
      <c r="K242" s="63"/>
      <c r="L242" s="66"/>
      <c r="M242" s="66"/>
      <c r="N242" s="14"/>
    </row>
    <row r="243" spans="1:14" x14ac:dyDescent="0.25">
      <c r="A243" s="61"/>
      <c r="B243" s="61"/>
      <c r="E243" s="63"/>
      <c r="F243" s="63"/>
      <c r="G243" s="63"/>
      <c r="H243" s="63"/>
      <c r="I243" s="63"/>
      <c r="J243" s="66"/>
      <c r="K243" s="63"/>
      <c r="L243" s="66"/>
      <c r="M243" s="66"/>
      <c r="N243" s="14"/>
    </row>
    <row r="244" spans="1:14" x14ac:dyDescent="0.25">
      <c r="A244" s="61"/>
      <c r="B244" s="61"/>
      <c r="E244" s="63"/>
      <c r="F244" s="63"/>
      <c r="G244" s="63"/>
      <c r="H244" s="63"/>
      <c r="I244" s="63"/>
      <c r="J244" s="66"/>
      <c r="K244" s="63"/>
      <c r="L244" s="66"/>
      <c r="M244" s="66"/>
      <c r="N244" s="14"/>
    </row>
    <row r="245" spans="1:14" x14ac:dyDescent="0.25">
      <c r="A245" s="61"/>
      <c r="B245" s="61"/>
      <c r="E245" s="63"/>
      <c r="F245" s="63"/>
      <c r="G245" s="63"/>
      <c r="H245" s="63"/>
      <c r="I245" s="63"/>
      <c r="J245" s="66"/>
      <c r="K245" s="63"/>
      <c r="L245" s="66"/>
      <c r="M245" s="66"/>
      <c r="N245" s="14"/>
    </row>
    <row r="246" spans="1:14" x14ac:dyDescent="0.25">
      <c r="A246" s="61"/>
      <c r="B246" s="61"/>
      <c r="E246" s="63"/>
      <c r="F246" s="63"/>
      <c r="G246" s="63"/>
      <c r="H246" s="63"/>
      <c r="I246" s="63"/>
      <c r="J246" s="66"/>
      <c r="K246" s="63"/>
      <c r="L246" s="66"/>
      <c r="M246" s="66"/>
      <c r="N246" s="14"/>
    </row>
    <row r="247" spans="1:14" x14ac:dyDescent="0.25">
      <c r="A247" s="61"/>
      <c r="B247" s="61"/>
      <c r="E247" s="63"/>
      <c r="F247" s="63"/>
      <c r="G247" s="63"/>
      <c r="H247" s="63"/>
      <c r="I247" s="63"/>
      <c r="J247" s="66"/>
      <c r="K247" s="63"/>
      <c r="L247" s="66"/>
      <c r="M247" s="66"/>
      <c r="N247" s="14"/>
    </row>
    <row r="248" spans="1:14" x14ac:dyDescent="0.25">
      <c r="A248" s="61"/>
      <c r="B248" s="61"/>
      <c r="E248" s="63"/>
      <c r="F248" s="63"/>
      <c r="G248" s="63"/>
      <c r="H248" s="63"/>
      <c r="I248" s="63"/>
      <c r="J248" s="66"/>
      <c r="K248" s="63"/>
      <c r="L248" s="66"/>
      <c r="M248" s="66"/>
      <c r="N248" s="14"/>
    </row>
    <row r="249" spans="1:14" x14ac:dyDescent="0.25">
      <c r="A249" s="61"/>
      <c r="B249" s="61"/>
      <c r="E249" s="63"/>
      <c r="F249" s="63"/>
      <c r="G249" s="63"/>
      <c r="H249" s="63"/>
      <c r="I249" s="63"/>
      <c r="J249" s="66"/>
      <c r="K249" s="63"/>
      <c r="L249" s="66"/>
      <c r="M249" s="66"/>
      <c r="N249" s="14"/>
    </row>
    <row r="250" spans="1:14" x14ac:dyDescent="0.25">
      <c r="A250" s="61"/>
      <c r="B250" s="61"/>
      <c r="E250" s="63"/>
      <c r="F250" s="63"/>
      <c r="G250" s="63"/>
      <c r="H250" s="63"/>
      <c r="I250" s="63"/>
      <c r="J250" s="66"/>
      <c r="K250" s="63"/>
      <c r="L250" s="66"/>
      <c r="M250" s="66"/>
      <c r="N250" s="14"/>
    </row>
    <row r="251" spans="1:14" x14ac:dyDescent="0.25">
      <c r="A251" s="61"/>
      <c r="B251" s="61"/>
      <c r="E251" s="63"/>
      <c r="F251" s="63"/>
      <c r="G251" s="63"/>
      <c r="H251" s="63"/>
      <c r="I251" s="63"/>
      <c r="J251" s="66"/>
      <c r="K251" s="63"/>
      <c r="L251" s="66"/>
      <c r="M251" s="66"/>
      <c r="N251" s="14"/>
    </row>
    <row r="252" spans="1:14" x14ac:dyDescent="0.25">
      <c r="A252" s="61"/>
      <c r="B252" s="61"/>
      <c r="E252" s="63"/>
      <c r="F252" s="63"/>
      <c r="G252" s="63"/>
      <c r="H252" s="63"/>
      <c r="I252" s="63"/>
      <c r="J252" s="66"/>
      <c r="K252" s="63"/>
      <c r="L252" s="66"/>
      <c r="M252" s="66"/>
      <c r="N252" s="14"/>
    </row>
    <row r="253" spans="1:14" x14ac:dyDescent="0.25">
      <c r="A253" s="61"/>
      <c r="B253" s="61"/>
      <c r="E253" s="63"/>
      <c r="F253" s="63"/>
      <c r="G253" s="63"/>
      <c r="H253" s="63"/>
      <c r="I253" s="63"/>
      <c r="J253" s="66"/>
      <c r="K253" s="63"/>
      <c r="L253" s="66"/>
      <c r="M253" s="66"/>
      <c r="N253" s="14"/>
    </row>
    <row r="254" spans="1:14" x14ac:dyDescent="0.25">
      <c r="A254" s="61"/>
      <c r="B254" s="61"/>
      <c r="E254" s="63"/>
      <c r="F254" s="63"/>
      <c r="G254" s="63"/>
      <c r="H254" s="63"/>
      <c r="I254" s="63"/>
      <c r="J254" s="66"/>
      <c r="K254" s="63"/>
      <c r="L254" s="66"/>
      <c r="M254" s="66"/>
      <c r="N254" s="14"/>
    </row>
    <row r="255" spans="1:14" x14ac:dyDescent="0.25">
      <c r="A255" s="61"/>
      <c r="B255" s="61"/>
      <c r="E255" s="63"/>
      <c r="F255" s="63"/>
      <c r="G255" s="63"/>
      <c r="H255" s="63"/>
      <c r="I255" s="63"/>
      <c r="J255" s="66"/>
      <c r="K255" s="63"/>
      <c r="L255" s="66"/>
      <c r="M255" s="66"/>
      <c r="N255" s="14"/>
    </row>
    <row r="256" spans="1:14" x14ac:dyDescent="0.25">
      <c r="A256" s="61"/>
      <c r="B256" s="61"/>
      <c r="E256" s="63"/>
      <c r="F256" s="63"/>
      <c r="G256" s="63"/>
      <c r="H256" s="63"/>
      <c r="I256" s="63"/>
      <c r="J256" s="66"/>
      <c r="K256" s="63"/>
      <c r="L256" s="66"/>
      <c r="M256" s="66"/>
      <c r="N256" s="14"/>
    </row>
    <row r="257" spans="1:14" x14ac:dyDescent="0.25">
      <c r="A257" s="61"/>
      <c r="B257" s="61"/>
      <c r="E257" s="63"/>
      <c r="F257" s="63"/>
      <c r="G257" s="63"/>
      <c r="H257" s="63"/>
      <c r="I257" s="63"/>
      <c r="J257" s="66"/>
      <c r="K257" s="63"/>
      <c r="L257" s="66"/>
      <c r="M257" s="66"/>
      <c r="N257" s="14"/>
    </row>
    <row r="258" spans="1:14" x14ac:dyDescent="0.25">
      <c r="A258" s="61"/>
      <c r="B258" s="61"/>
      <c r="E258" s="63"/>
      <c r="F258" s="63"/>
      <c r="G258" s="63"/>
      <c r="H258" s="63"/>
      <c r="I258" s="63"/>
      <c r="J258" s="66"/>
      <c r="K258" s="63"/>
      <c r="L258" s="66"/>
      <c r="M258" s="66"/>
      <c r="N258" s="14"/>
    </row>
    <row r="259" spans="1:14" x14ac:dyDescent="0.25">
      <c r="A259" s="61"/>
      <c r="B259" s="61"/>
      <c r="E259" s="63"/>
      <c r="F259" s="63"/>
      <c r="G259" s="63"/>
      <c r="H259" s="63"/>
      <c r="I259" s="63"/>
      <c r="J259" s="66"/>
      <c r="K259" s="63"/>
      <c r="L259" s="66"/>
      <c r="M259" s="66"/>
      <c r="N259" s="14"/>
    </row>
    <row r="260" spans="1:14" x14ac:dyDescent="0.25">
      <c r="A260" s="61"/>
      <c r="B260" s="61"/>
      <c r="E260" s="63"/>
      <c r="F260" s="63"/>
      <c r="G260" s="63"/>
      <c r="H260" s="63"/>
      <c r="I260" s="63"/>
      <c r="J260" s="66"/>
      <c r="K260" s="63"/>
      <c r="L260" s="66"/>
      <c r="M260" s="66"/>
      <c r="N260" s="14"/>
    </row>
    <row r="261" spans="1:14" x14ac:dyDescent="0.25">
      <c r="A261" s="61"/>
      <c r="B261" s="61"/>
      <c r="E261" s="63"/>
      <c r="F261" s="63"/>
      <c r="G261" s="63"/>
      <c r="H261" s="63"/>
      <c r="I261" s="63"/>
      <c r="J261" s="66"/>
      <c r="K261" s="63"/>
      <c r="L261" s="66"/>
      <c r="M261" s="66"/>
      <c r="N261" s="14"/>
    </row>
    <row r="262" spans="1:14" x14ac:dyDescent="0.25">
      <c r="A262" s="61"/>
      <c r="B262" s="61"/>
      <c r="E262" s="63"/>
      <c r="F262" s="63"/>
      <c r="G262" s="63"/>
      <c r="H262" s="63"/>
      <c r="I262" s="63"/>
      <c r="J262" s="66"/>
      <c r="K262" s="63"/>
      <c r="L262" s="66"/>
      <c r="M262" s="66"/>
      <c r="N262" s="14"/>
    </row>
    <row r="263" spans="1:14" x14ac:dyDescent="0.25">
      <c r="A263" s="61"/>
      <c r="B263" s="61"/>
      <c r="E263" s="63"/>
      <c r="F263" s="63"/>
      <c r="G263" s="63"/>
      <c r="H263" s="63"/>
      <c r="I263" s="63"/>
      <c r="J263" s="66"/>
      <c r="K263" s="63"/>
      <c r="L263" s="66"/>
      <c r="M263" s="66"/>
      <c r="N263" s="14"/>
    </row>
    <row r="264" spans="1:14" x14ac:dyDescent="0.25">
      <c r="A264" s="61"/>
      <c r="B264" s="61"/>
      <c r="E264" s="63"/>
      <c r="F264" s="63"/>
      <c r="G264" s="63"/>
      <c r="H264" s="63"/>
      <c r="I264" s="63"/>
      <c r="J264" s="66"/>
      <c r="K264" s="63"/>
      <c r="L264" s="66"/>
      <c r="M264" s="66"/>
      <c r="N264" s="14"/>
    </row>
    <row r="265" spans="1:14" x14ac:dyDescent="0.25">
      <c r="A265" s="61"/>
      <c r="B265" s="61"/>
      <c r="E265" s="63"/>
      <c r="F265" s="63"/>
      <c r="G265" s="63"/>
      <c r="H265" s="63"/>
      <c r="I265" s="63"/>
      <c r="J265" s="66"/>
      <c r="K265" s="63"/>
      <c r="L265" s="66"/>
      <c r="M265" s="66"/>
      <c r="N265" s="14"/>
    </row>
    <row r="266" spans="1:14" x14ac:dyDescent="0.25">
      <c r="A266" s="61"/>
      <c r="B266" s="61"/>
      <c r="E266" s="63"/>
      <c r="F266" s="63"/>
      <c r="G266" s="63"/>
      <c r="H266" s="63"/>
      <c r="I266" s="63"/>
      <c r="J266" s="66"/>
      <c r="K266" s="63"/>
      <c r="L266" s="66"/>
      <c r="M266" s="66"/>
      <c r="N266" s="14"/>
    </row>
    <row r="267" spans="1:14" x14ac:dyDescent="0.25">
      <c r="A267" s="61"/>
      <c r="B267" s="61"/>
      <c r="E267" s="63"/>
      <c r="F267" s="63"/>
      <c r="G267" s="63"/>
      <c r="H267" s="63"/>
      <c r="I267" s="63"/>
      <c r="J267" s="66"/>
      <c r="K267" s="63"/>
      <c r="L267" s="66"/>
      <c r="M267" s="66"/>
      <c r="N267" s="14"/>
    </row>
    <row r="268" spans="1:14" x14ac:dyDescent="0.25">
      <c r="A268" s="61"/>
      <c r="B268" s="61"/>
      <c r="E268" s="63"/>
      <c r="F268" s="63"/>
      <c r="G268" s="63"/>
      <c r="H268" s="63"/>
      <c r="I268" s="63"/>
      <c r="J268" s="66"/>
      <c r="K268" s="63"/>
      <c r="L268" s="66"/>
      <c r="M268" s="66"/>
      <c r="N268" s="14"/>
    </row>
    <row r="269" spans="1:14" x14ac:dyDescent="0.25">
      <c r="A269" s="61"/>
      <c r="B269" s="61"/>
      <c r="E269" s="63"/>
      <c r="F269" s="63"/>
      <c r="G269" s="63"/>
      <c r="H269" s="63"/>
      <c r="I269" s="63"/>
      <c r="J269" s="66"/>
      <c r="K269" s="63"/>
      <c r="L269" s="66"/>
      <c r="M269" s="66"/>
      <c r="N269" s="14"/>
    </row>
    <row r="270" spans="1:14" x14ac:dyDescent="0.25">
      <c r="A270" s="61"/>
      <c r="B270" s="61"/>
      <c r="E270" s="63"/>
      <c r="F270" s="63"/>
      <c r="G270" s="63"/>
      <c r="H270" s="63"/>
      <c r="I270" s="63"/>
      <c r="J270" s="66"/>
      <c r="K270" s="63"/>
      <c r="L270" s="66"/>
      <c r="M270" s="66"/>
      <c r="N270" s="14"/>
    </row>
    <row r="271" spans="1:14" x14ac:dyDescent="0.25">
      <c r="A271" s="61"/>
      <c r="B271" s="61"/>
      <c r="E271" s="63"/>
      <c r="F271" s="63"/>
      <c r="G271" s="63"/>
      <c r="H271" s="63"/>
      <c r="I271" s="63"/>
      <c r="J271" s="66"/>
      <c r="K271" s="63"/>
      <c r="L271" s="66"/>
      <c r="M271" s="66"/>
      <c r="N271" s="14"/>
    </row>
    <row r="272" spans="1:14" x14ac:dyDescent="0.25">
      <c r="A272" s="61"/>
      <c r="B272" s="61"/>
      <c r="E272" s="63"/>
      <c r="F272" s="63"/>
      <c r="G272" s="63"/>
      <c r="H272" s="63"/>
      <c r="I272" s="63"/>
      <c r="J272" s="66"/>
      <c r="K272" s="63"/>
      <c r="L272" s="66"/>
      <c r="M272" s="66"/>
      <c r="N272" s="14"/>
    </row>
    <row r="273" spans="1:14" x14ac:dyDescent="0.25">
      <c r="A273" s="61"/>
      <c r="B273" s="61"/>
      <c r="E273" s="63"/>
      <c r="F273" s="63"/>
      <c r="G273" s="63"/>
      <c r="H273" s="63"/>
      <c r="I273" s="63"/>
      <c r="J273" s="66"/>
      <c r="K273" s="63"/>
      <c r="L273" s="66"/>
      <c r="M273" s="66"/>
      <c r="N273" s="14"/>
    </row>
    <row r="274" spans="1:14" x14ac:dyDescent="0.25">
      <c r="A274" s="61"/>
      <c r="B274" s="61"/>
      <c r="E274" s="63"/>
      <c r="F274" s="63"/>
      <c r="G274" s="63"/>
      <c r="H274" s="63"/>
      <c r="I274" s="63"/>
      <c r="J274" s="66"/>
      <c r="K274" s="63"/>
      <c r="L274" s="66"/>
      <c r="M274" s="66"/>
      <c r="N274" s="14"/>
    </row>
    <row r="275" spans="1:14" x14ac:dyDescent="0.25">
      <c r="A275" s="61"/>
      <c r="B275" s="61"/>
      <c r="E275" s="63"/>
      <c r="F275" s="63"/>
      <c r="G275" s="63"/>
      <c r="H275" s="63"/>
      <c r="I275" s="63"/>
      <c r="J275" s="66"/>
      <c r="K275" s="63"/>
      <c r="L275" s="66"/>
      <c r="M275" s="66"/>
      <c r="N275" s="14"/>
    </row>
    <row r="276" spans="1:14" x14ac:dyDescent="0.25">
      <c r="A276" s="61"/>
      <c r="B276" s="61"/>
      <c r="E276" s="63"/>
      <c r="F276" s="63"/>
      <c r="G276" s="63"/>
      <c r="H276" s="63"/>
      <c r="I276" s="63"/>
      <c r="J276" s="66"/>
      <c r="K276" s="63"/>
      <c r="L276" s="66"/>
      <c r="M276" s="66"/>
      <c r="N276" s="14"/>
    </row>
    <row r="277" spans="1:14" x14ac:dyDescent="0.25">
      <c r="A277" s="61"/>
      <c r="B277" s="61"/>
      <c r="E277" s="63"/>
      <c r="F277" s="63"/>
      <c r="G277" s="63"/>
      <c r="H277" s="63"/>
      <c r="I277" s="63"/>
      <c r="J277" s="66"/>
      <c r="K277" s="63"/>
      <c r="L277" s="66"/>
      <c r="M277" s="66"/>
      <c r="N277" s="14"/>
    </row>
    <row r="278" spans="1:14" x14ac:dyDescent="0.25">
      <c r="A278" s="61"/>
      <c r="B278" s="61"/>
      <c r="E278" s="63"/>
      <c r="F278" s="63"/>
      <c r="G278" s="63"/>
      <c r="H278" s="63"/>
      <c r="I278" s="63"/>
      <c r="J278" s="66"/>
      <c r="K278" s="63"/>
      <c r="L278" s="66"/>
      <c r="M278" s="66"/>
      <c r="N278" s="14"/>
    </row>
    <row r="279" spans="1:14" x14ac:dyDescent="0.25">
      <c r="A279" s="61"/>
      <c r="B279" s="61"/>
      <c r="E279" s="63"/>
      <c r="F279" s="63"/>
      <c r="G279" s="63"/>
      <c r="H279" s="63"/>
      <c r="I279" s="63"/>
      <c r="J279" s="66"/>
      <c r="K279" s="63"/>
      <c r="L279" s="66"/>
      <c r="M279" s="66"/>
      <c r="N279" s="14"/>
    </row>
    <row r="280" spans="1:14" x14ac:dyDescent="0.25">
      <c r="A280" s="61"/>
      <c r="B280" s="61"/>
      <c r="E280" s="63"/>
      <c r="F280" s="63"/>
      <c r="G280" s="63"/>
      <c r="H280" s="63"/>
      <c r="I280" s="63"/>
      <c r="J280" s="66"/>
      <c r="K280" s="63"/>
      <c r="L280" s="66"/>
      <c r="M280" s="66"/>
      <c r="N280" s="14"/>
    </row>
    <row r="281" spans="1:14" x14ac:dyDescent="0.25">
      <c r="A281" s="61"/>
      <c r="B281" s="61"/>
      <c r="E281" s="63"/>
      <c r="F281" s="63"/>
      <c r="G281" s="63"/>
      <c r="H281" s="63"/>
      <c r="I281" s="63"/>
      <c r="J281" s="66"/>
      <c r="K281" s="63"/>
      <c r="L281" s="66"/>
      <c r="M281" s="66"/>
      <c r="N281" s="14"/>
    </row>
    <row r="282" spans="1:14" x14ac:dyDescent="0.25">
      <c r="A282" s="61"/>
      <c r="B282" s="61"/>
      <c r="E282" s="63"/>
      <c r="F282" s="63"/>
      <c r="G282" s="63"/>
      <c r="H282" s="63"/>
      <c r="I282" s="63"/>
      <c r="J282" s="66"/>
      <c r="K282" s="63"/>
      <c r="L282" s="66"/>
      <c r="M282" s="66"/>
      <c r="N282" s="14"/>
    </row>
    <row r="283" spans="1:14" x14ac:dyDescent="0.25">
      <c r="A283" s="61"/>
      <c r="B283" s="61"/>
      <c r="E283" s="63"/>
      <c r="F283" s="63"/>
      <c r="G283" s="63"/>
      <c r="H283" s="63"/>
      <c r="I283" s="63"/>
      <c r="J283" s="66"/>
      <c r="K283" s="63"/>
      <c r="L283" s="66"/>
      <c r="M283" s="66"/>
      <c r="N283" s="14"/>
    </row>
    <row r="284" spans="1:14" x14ac:dyDescent="0.25">
      <c r="A284" s="61"/>
      <c r="B284" s="61"/>
      <c r="E284" s="63"/>
      <c r="F284" s="63"/>
      <c r="G284" s="63"/>
      <c r="H284" s="63"/>
      <c r="I284" s="63"/>
      <c r="J284" s="66"/>
      <c r="K284" s="63"/>
      <c r="L284" s="66"/>
      <c r="M284" s="66"/>
      <c r="N284" s="14"/>
    </row>
    <row r="285" spans="1:14" x14ac:dyDescent="0.25">
      <c r="A285" s="61"/>
      <c r="B285" s="61"/>
      <c r="E285" s="63"/>
      <c r="F285" s="63"/>
      <c r="G285" s="63"/>
      <c r="H285" s="63"/>
      <c r="I285" s="63"/>
      <c r="J285" s="66"/>
      <c r="K285" s="63"/>
      <c r="L285" s="66"/>
      <c r="M285" s="66"/>
      <c r="N285" s="14"/>
    </row>
    <row r="286" spans="1:14" x14ac:dyDescent="0.25">
      <c r="A286" s="61"/>
      <c r="B286" s="61"/>
      <c r="E286" s="63"/>
      <c r="F286" s="63"/>
      <c r="G286" s="63"/>
      <c r="H286" s="63"/>
      <c r="I286" s="63"/>
      <c r="J286" s="66"/>
      <c r="K286" s="63"/>
      <c r="L286" s="66"/>
      <c r="M286" s="66"/>
      <c r="N286" s="14"/>
    </row>
    <row r="287" spans="1:14" x14ac:dyDescent="0.25">
      <c r="A287" s="61"/>
      <c r="B287" s="61"/>
      <c r="E287" s="63"/>
      <c r="F287" s="63"/>
      <c r="G287" s="63"/>
      <c r="H287" s="63"/>
      <c r="I287" s="63"/>
      <c r="J287" s="66"/>
      <c r="K287" s="63"/>
      <c r="L287" s="66"/>
      <c r="M287" s="66"/>
      <c r="N287" s="14"/>
    </row>
    <row r="288" spans="1:14" x14ac:dyDescent="0.25">
      <c r="A288" s="61"/>
      <c r="B288" s="61"/>
      <c r="E288" s="63"/>
      <c r="F288" s="63"/>
      <c r="G288" s="63"/>
      <c r="H288" s="63"/>
      <c r="I288" s="63"/>
      <c r="J288" s="66"/>
      <c r="K288" s="63"/>
      <c r="L288" s="66"/>
      <c r="M288" s="66"/>
      <c r="N288" s="14"/>
    </row>
    <row r="289" spans="1:14" x14ac:dyDescent="0.25">
      <c r="A289" s="61"/>
      <c r="B289" s="61"/>
      <c r="E289" s="63"/>
      <c r="F289" s="63"/>
      <c r="G289" s="63"/>
      <c r="H289" s="63"/>
      <c r="I289" s="63"/>
      <c r="J289" s="66"/>
      <c r="K289" s="63"/>
      <c r="L289" s="66"/>
      <c r="M289" s="66"/>
      <c r="N289" s="14"/>
    </row>
    <row r="290" spans="1:14" x14ac:dyDescent="0.25">
      <c r="A290" s="61"/>
      <c r="B290" s="61"/>
      <c r="E290" s="63"/>
      <c r="F290" s="63"/>
      <c r="G290" s="63"/>
      <c r="H290" s="63"/>
      <c r="I290" s="63"/>
      <c r="J290" s="66"/>
      <c r="K290" s="63"/>
      <c r="L290" s="66"/>
      <c r="M290" s="66"/>
      <c r="N290" s="14"/>
    </row>
    <row r="291" spans="1:14" x14ac:dyDescent="0.25">
      <c r="A291" s="61"/>
      <c r="B291" s="61"/>
      <c r="E291" s="63"/>
      <c r="F291" s="63"/>
      <c r="G291" s="63"/>
      <c r="H291" s="63"/>
      <c r="I291" s="63"/>
      <c r="J291" s="66"/>
      <c r="K291" s="63"/>
      <c r="L291" s="66"/>
      <c r="M291" s="66"/>
      <c r="N291" s="14"/>
    </row>
    <row r="292" spans="1:14" x14ac:dyDescent="0.25">
      <c r="A292" s="61"/>
      <c r="B292" s="61"/>
      <c r="E292" s="63"/>
      <c r="F292" s="63"/>
      <c r="G292" s="63"/>
      <c r="H292" s="63"/>
      <c r="I292" s="63"/>
      <c r="J292" s="66"/>
      <c r="K292" s="63"/>
      <c r="L292" s="66"/>
      <c r="M292" s="66"/>
      <c r="N292" s="14"/>
    </row>
    <row r="293" spans="1:14" x14ac:dyDescent="0.25">
      <c r="A293" s="61"/>
      <c r="B293" s="61"/>
      <c r="E293" s="63"/>
      <c r="F293" s="63"/>
      <c r="G293" s="63"/>
      <c r="H293" s="63"/>
      <c r="I293" s="63"/>
      <c r="J293" s="66"/>
      <c r="K293" s="63"/>
      <c r="L293" s="66"/>
      <c r="M293" s="66"/>
      <c r="N293" s="14"/>
    </row>
    <row r="294" spans="1:14" x14ac:dyDescent="0.25">
      <c r="A294" s="61"/>
      <c r="B294" s="61"/>
      <c r="E294" s="63"/>
      <c r="F294" s="63"/>
      <c r="G294" s="63"/>
      <c r="H294" s="63"/>
      <c r="I294" s="63"/>
      <c r="J294" s="66"/>
      <c r="K294" s="63"/>
      <c r="L294" s="66"/>
      <c r="M294" s="66"/>
      <c r="N294" s="14"/>
    </row>
    <row r="295" spans="1:14" x14ac:dyDescent="0.25">
      <c r="A295" s="61"/>
      <c r="B295" s="61"/>
      <c r="E295" s="63"/>
      <c r="F295" s="63"/>
      <c r="G295" s="63"/>
      <c r="H295" s="63"/>
      <c r="I295" s="63"/>
      <c r="J295" s="66"/>
      <c r="K295" s="63"/>
      <c r="L295" s="66"/>
      <c r="M295" s="66"/>
      <c r="N295" s="14"/>
    </row>
    <row r="296" spans="1:14" x14ac:dyDescent="0.25">
      <c r="A296" s="61"/>
      <c r="B296" s="61"/>
      <c r="E296" s="63"/>
      <c r="F296" s="63"/>
      <c r="G296" s="63"/>
      <c r="H296" s="63"/>
      <c r="I296" s="63"/>
      <c r="J296" s="66"/>
      <c r="K296" s="63"/>
      <c r="L296" s="66"/>
      <c r="M296" s="66"/>
      <c r="N296" s="14"/>
    </row>
    <row r="297" spans="1:14" x14ac:dyDescent="0.25">
      <c r="A297" s="61"/>
      <c r="B297" s="61"/>
      <c r="E297" s="63"/>
      <c r="F297" s="63"/>
      <c r="G297" s="63"/>
      <c r="H297" s="63"/>
      <c r="I297" s="63"/>
      <c r="J297" s="66"/>
      <c r="K297" s="63"/>
      <c r="L297" s="66"/>
      <c r="M297" s="66"/>
      <c r="N297" s="14"/>
    </row>
    <row r="298" spans="1:14" x14ac:dyDescent="0.25">
      <c r="A298" s="61"/>
      <c r="B298" s="61"/>
      <c r="E298" s="63"/>
      <c r="F298" s="63"/>
      <c r="G298" s="63"/>
      <c r="H298" s="63"/>
      <c r="I298" s="63"/>
      <c r="J298" s="66"/>
      <c r="K298" s="63"/>
      <c r="L298" s="66"/>
      <c r="M298" s="66"/>
      <c r="N298" s="14"/>
    </row>
    <row r="299" spans="1:14" x14ac:dyDescent="0.25">
      <c r="A299" s="61"/>
      <c r="B299" s="61"/>
      <c r="E299" s="63"/>
      <c r="F299" s="63"/>
      <c r="G299" s="63"/>
      <c r="H299" s="63"/>
      <c r="I299" s="63"/>
      <c r="J299" s="66"/>
      <c r="K299" s="63"/>
      <c r="L299" s="66"/>
      <c r="M299" s="66"/>
      <c r="N299" s="14"/>
    </row>
    <row r="300" spans="1:14" x14ac:dyDescent="0.25">
      <c r="A300" s="61"/>
      <c r="B300" s="61"/>
      <c r="E300" s="63"/>
      <c r="F300" s="63"/>
      <c r="G300" s="63"/>
      <c r="H300" s="63"/>
      <c r="I300" s="63"/>
      <c r="J300" s="66"/>
      <c r="K300" s="63"/>
      <c r="L300" s="66"/>
      <c r="M300" s="66"/>
      <c r="N300" s="14"/>
    </row>
    <row r="301" spans="1:14" x14ac:dyDescent="0.25">
      <c r="A301" s="61"/>
      <c r="B301" s="61"/>
      <c r="E301" s="63"/>
      <c r="F301" s="63"/>
      <c r="G301" s="63"/>
      <c r="H301" s="63"/>
      <c r="I301" s="63"/>
      <c r="J301" s="66"/>
      <c r="K301" s="63"/>
      <c r="L301" s="66"/>
      <c r="M301" s="66"/>
      <c r="N301" s="14"/>
    </row>
    <row r="302" spans="1:14" x14ac:dyDescent="0.25">
      <c r="A302" s="61"/>
      <c r="B302" s="61"/>
      <c r="E302" s="63"/>
      <c r="F302" s="63"/>
      <c r="G302" s="63"/>
      <c r="H302" s="63"/>
      <c r="I302" s="63"/>
      <c r="J302" s="66"/>
      <c r="K302" s="63"/>
      <c r="L302" s="66"/>
      <c r="M302" s="66"/>
      <c r="N302" s="14"/>
    </row>
    <row r="303" spans="1:14" x14ac:dyDescent="0.25">
      <c r="A303" s="61"/>
      <c r="B303" s="61"/>
      <c r="E303" s="63"/>
      <c r="F303" s="63"/>
      <c r="G303" s="63"/>
      <c r="H303" s="63"/>
      <c r="I303" s="63"/>
      <c r="J303" s="66"/>
      <c r="K303" s="63"/>
      <c r="L303" s="66"/>
      <c r="M303" s="66"/>
      <c r="N303" s="14"/>
    </row>
    <row r="304" spans="1:14" x14ac:dyDescent="0.25">
      <c r="A304" s="61"/>
      <c r="B304" s="61"/>
      <c r="E304" s="63"/>
      <c r="F304" s="63"/>
      <c r="G304" s="63"/>
      <c r="H304" s="63"/>
      <c r="I304" s="63"/>
      <c r="J304" s="66"/>
      <c r="K304" s="63"/>
      <c r="L304" s="66"/>
      <c r="M304" s="66"/>
      <c r="N304" s="14"/>
    </row>
    <row r="305" spans="1:14" x14ac:dyDescent="0.25">
      <c r="A305" s="61"/>
      <c r="B305" s="61"/>
      <c r="E305" s="63"/>
      <c r="F305" s="63"/>
      <c r="G305" s="63"/>
      <c r="H305" s="63"/>
      <c r="I305" s="63"/>
      <c r="J305" s="66"/>
      <c r="K305" s="63"/>
      <c r="L305" s="66"/>
      <c r="M305" s="66"/>
      <c r="N305" s="14"/>
    </row>
    <row r="306" spans="1:14" x14ac:dyDescent="0.25">
      <c r="A306" s="61"/>
      <c r="B306" s="61"/>
      <c r="E306" s="63"/>
      <c r="F306" s="63"/>
      <c r="G306" s="63"/>
      <c r="H306" s="63"/>
      <c r="I306" s="63"/>
      <c r="J306" s="66"/>
      <c r="K306" s="63"/>
      <c r="L306" s="66"/>
      <c r="M306" s="66"/>
      <c r="N306" s="14"/>
    </row>
    <row r="307" spans="1:14" x14ac:dyDescent="0.25">
      <c r="A307" s="61"/>
      <c r="B307" s="61"/>
      <c r="E307" s="63"/>
      <c r="F307" s="63"/>
      <c r="G307" s="63"/>
      <c r="H307" s="63"/>
      <c r="I307" s="63"/>
      <c r="J307" s="66"/>
      <c r="K307" s="63"/>
      <c r="L307" s="66"/>
      <c r="M307" s="66"/>
      <c r="N307" s="14"/>
    </row>
    <row r="308" spans="1:14" x14ac:dyDescent="0.25">
      <c r="A308" s="61"/>
      <c r="B308" s="61"/>
      <c r="E308" s="63"/>
      <c r="F308" s="63"/>
      <c r="G308" s="63"/>
      <c r="H308" s="63"/>
      <c r="I308" s="63"/>
      <c r="J308" s="66"/>
      <c r="K308" s="63"/>
      <c r="L308" s="66"/>
      <c r="M308" s="66"/>
      <c r="N308" s="14"/>
    </row>
    <row r="309" spans="1:14" x14ac:dyDescent="0.25">
      <c r="A309" s="61"/>
      <c r="B309" s="61"/>
      <c r="E309" s="63"/>
      <c r="F309" s="63"/>
      <c r="G309" s="63"/>
      <c r="H309" s="63"/>
      <c r="I309" s="63"/>
      <c r="J309" s="66"/>
      <c r="K309" s="63"/>
      <c r="L309" s="66"/>
      <c r="M309" s="66"/>
      <c r="N309" s="14"/>
    </row>
    <row r="310" spans="1:14" x14ac:dyDescent="0.25">
      <c r="A310" s="61"/>
      <c r="B310" s="61"/>
      <c r="E310" s="63"/>
      <c r="F310" s="63"/>
      <c r="G310" s="63"/>
      <c r="H310" s="63"/>
      <c r="I310" s="63"/>
      <c r="J310" s="66"/>
      <c r="K310" s="63"/>
      <c r="L310" s="66"/>
      <c r="M310" s="66"/>
      <c r="N310" s="14"/>
    </row>
    <row r="311" spans="1:14" x14ac:dyDescent="0.25">
      <c r="A311" s="61"/>
      <c r="B311" s="61"/>
      <c r="E311" s="63"/>
      <c r="F311" s="63"/>
      <c r="G311" s="63"/>
      <c r="H311" s="63"/>
      <c r="I311" s="63"/>
      <c r="J311" s="66"/>
      <c r="K311" s="63"/>
      <c r="L311" s="66"/>
      <c r="M311" s="66"/>
      <c r="N311" s="14"/>
    </row>
    <row r="312" spans="1:14" x14ac:dyDescent="0.25">
      <c r="A312" s="61"/>
      <c r="B312" s="61"/>
      <c r="E312" s="63"/>
      <c r="F312" s="63"/>
      <c r="G312" s="63"/>
      <c r="H312" s="63"/>
      <c r="I312" s="63"/>
      <c r="J312" s="66"/>
      <c r="K312" s="63"/>
      <c r="L312" s="66"/>
      <c r="M312" s="66"/>
      <c r="N312" s="14"/>
    </row>
    <row r="313" spans="1:14" x14ac:dyDescent="0.25">
      <c r="A313" s="61"/>
      <c r="B313" s="61"/>
      <c r="E313" s="63"/>
      <c r="F313" s="63"/>
      <c r="G313" s="63"/>
      <c r="H313" s="63"/>
      <c r="I313" s="63"/>
      <c r="J313" s="66"/>
      <c r="K313" s="63"/>
      <c r="L313" s="66"/>
      <c r="M313" s="66"/>
      <c r="N313" s="14"/>
    </row>
    <row r="314" spans="1:14" x14ac:dyDescent="0.25">
      <c r="A314" s="61"/>
      <c r="B314" s="61"/>
      <c r="E314" s="63"/>
      <c r="F314" s="63"/>
      <c r="G314" s="63"/>
      <c r="H314" s="63"/>
      <c r="I314" s="63"/>
      <c r="J314" s="66"/>
      <c r="K314" s="63"/>
      <c r="L314" s="66"/>
      <c r="M314" s="66"/>
      <c r="N314" s="14"/>
    </row>
    <row r="315" spans="1:14" x14ac:dyDescent="0.25">
      <c r="A315" s="61"/>
      <c r="B315" s="61"/>
      <c r="E315" s="63"/>
      <c r="F315" s="63"/>
      <c r="G315" s="63"/>
      <c r="H315" s="63"/>
      <c r="I315" s="63"/>
      <c r="J315" s="66"/>
      <c r="K315" s="63"/>
      <c r="L315" s="66"/>
      <c r="M315" s="66"/>
      <c r="N315" s="14"/>
    </row>
    <row r="316" spans="1:14" x14ac:dyDescent="0.25">
      <c r="A316" s="61"/>
      <c r="B316" s="61"/>
      <c r="E316" s="63"/>
      <c r="F316" s="63"/>
      <c r="G316" s="63"/>
      <c r="H316" s="63"/>
      <c r="I316" s="63"/>
      <c r="J316" s="66"/>
      <c r="K316" s="63"/>
      <c r="L316" s="66"/>
      <c r="M316" s="66"/>
      <c r="N316" s="14"/>
    </row>
    <row r="317" spans="1:14" x14ac:dyDescent="0.25">
      <c r="A317" s="61"/>
      <c r="B317" s="61"/>
      <c r="E317" s="63"/>
      <c r="F317" s="63"/>
      <c r="G317" s="63"/>
      <c r="H317" s="63"/>
      <c r="I317" s="63"/>
      <c r="J317" s="66"/>
      <c r="K317" s="63"/>
      <c r="L317" s="66"/>
      <c r="M317" s="66"/>
      <c r="N317" s="14"/>
    </row>
    <row r="318" spans="1:14" x14ac:dyDescent="0.25">
      <c r="A318" s="61"/>
      <c r="B318" s="61"/>
      <c r="E318" s="63"/>
      <c r="F318" s="63"/>
      <c r="G318" s="63"/>
      <c r="H318" s="63"/>
      <c r="I318" s="63"/>
      <c r="J318" s="66"/>
      <c r="K318" s="63"/>
      <c r="L318" s="66"/>
      <c r="M318" s="66"/>
      <c r="N318" s="14"/>
    </row>
    <row r="319" spans="1:14" x14ac:dyDescent="0.25">
      <c r="A319" s="61"/>
      <c r="B319" s="61"/>
      <c r="E319" s="63"/>
      <c r="F319" s="63"/>
      <c r="G319" s="63"/>
      <c r="H319" s="63"/>
      <c r="I319" s="63"/>
      <c r="J319" s="66"/>
      <c r="K319" s="63"/>
      <c r="L319" s="66"/>
      <c r="M319" s="66"/>
      <c r="N319" s="14"/>
    </row>
    <row r="320" spans="1:14" x14ac:dyDescent="0.25">
      <c r="A320" s="61"/>
      <c r="B320" s="61"/>
      <c r="E320" s="63"/>
      <c r="F320" s="63"/>
      <c r="G320" s="63"/>
      <c r="H320" s="63"/>
      <c r="I320" s="63"/>
      <c r="J320" s="66"/>
      <c r="K320" s="63"/>
      <c r="L320" s="66"/>
      <c r="M320" s="66"/>
      <c r="N320" s="14"/>
    </row>
    <row r="321" spans="1:14" x14ac:dyDescent="0.25">
      <c r="A321" s="61"/>
      <c r="B321" s="61"/>
      <c r="E321" s="63"/>
      <c r="F321" s="63"/>
      <c r="G321" s="63"/>
      <c r="H321" s="63"/>
      <c r="I321" s="63"/>
      <c r="J321" s="66"/>
      <c r="K321" s="63"/>
      <c r="L321" s="66"/>
      <c r="M321" s="66"/>
      <c r="N321" s="14"/>
    </row>
    <row r="322" spans="1:14" x14ac:dyDescent="0.25">
      <c r="A322" s="61"/>
      <c r="B322" s="61"/>
      <c r="E322" s="63"/>
      <c r="F322" s="63"/>
      <c r="G322" s="63"/>
      <c r="H322" s="63"/>
      <c r="I322" s="63"/>
      <c r="J322" s="66"/>
      <c r="K322" s="63"/>
      <c r="L322" s="66"/>
      <c r="M322" s="66"/>
      <c r="N322" s="14"/>
    </row>
    <row r="323" spans="1:14" x14ac:dyDescent="0.25">
      <c r="A323" s="61"/>
      <c r="B323" s="61"/>
      <c r="E323" s="63"/>
      <c r="F323" s="63"/>
      <c r="G323" s="63"/>
      <c r="H323" s="63"/>
      <c r="I323" s="63"/>
      <c r="J323" s="66"/>
      <c r="K323" s="63"/>
      <c r="L323" s="66"/>
      <c r="M323" s="66"/>
      <c r="N323" s="14"/>
    </row>
    <row r="324" spans="1:14" x14ac:dyDescent="0.25">
      <c r="A324" s="61"/>
      <c r="B324" s="61"/>
      <c r="E324" s="63"/>
      <c r="F324" s="63"/>
      <c r="G324" s="63"/>
      <c r="H324" s="63"/>
      <c r="I324" s="63"/>
      <c r="J324" s="66"/>
      <c r="K324" s="63"/>
      <c r="L324" s="66"/>
      <c r="M324" s="66"/>
      <c r="N324" s="14"/>
    </row>
    <row r="325" spans="1:14" x14ac:dyDescent="0.25">
      <c r="A325" s="61"/>
      <c r="B325" s="61"/>
      <c r="E325" s="63"/>
      <c r="F325" s="63"/>
      <c r="G325" s="63"/>
      <c r="H325" s="63"/>
      <c r="I325" s="63"/>
      <c r="J325" s="66"/>
      <c r="K325" s="63"/>
      <c r="L325" s="66"/>
      <c r="M325" s="66"/>
      <c r="N325" s="14"/>
    </row>
    <row r="326" spans="1:14" x14ac:dyDescent="0.25">
      <c r="A326" s="61"/>
      <c r="B326" s="61"/>
      <c r="E326" s="63"/>
      <c r="F326" s="63"/>
      <c r="G326" s="63"/>
      <c r="H326" s="63"/>
      <c r="I326" s="63"/>
      <c r="J326" s="66"/>
      <c r="K326" s="63"/>
      <c r="L326" s="66"/>
      <c r="M326" s="66"/>
      <c r="N326" s="14"/>
    </row>
    <row r="327" spans="1:14" x14ac:dyDescent="0.25">
      <c r="A327" s="61"/>
      <c r="B327" s="61"/>
      <c r="E327" s="63"/>
      <c r="F327" s="63"/>
      <c r="G327" s="63"/>
      <c r="H327" s="63"/>
      <c r="I327" s="63"/>
      <c r="J327" s="66"/>
      <c r="K327" s="63"/>
      <c r="L327" s="66"/>
      <c r="M327" s="66"/>
      <c r="N327" s="14"/>
    </row>
    <row r="328" spans="1:14" x14ac:dyDescent="0.25">
      <c r="A328" s="61"/>
      <c r="B328" s="61"/>
      <c r="E328" s="63"/>
      <c r="F328" s="63"/>
      <c r="G328" s="63"/>
      <c r="H328" s="63"/>
      <c r="I328" s="63"/>
      <c r="J328" s="66"/>
      <c r="K328" s="63"/>
      <c r="L328" s="66"/>
      <c r="M328" s="66"/>
      <c r="N328" s="14"/>
    </row>
    <row r="329" spans="1:14" x14ac:dyDescent="0.25">
      <c r="A329" s="61"/>
      <c r="B329" s="61"/>
      <c r="E329" s="63"/>
      <c r="F329" s="63"/>
      <c r="G329" s="63"/>
      <c r="H329" s="63"/>
      <c r="I329" s="63"/>
      <c r="J329" s="66"/>
      <c r="K329" s="63"/>
      <c r="L329" s="66"/>
      <c r="M329" s="66"/>
      <c r="N329" s="14"/>
    </row>
    <row r="330" spans="1:14" x14ac:dyDescent="0.25">
      <c r="A330" s="61"/>
      <c r="B330" s="61"/>
      <c r="E330" s="63"/>
      <c r="F330" s="63"/>
      <c r="G330" s="63"/>
      <c r="H330" s="63"/>
      <c r="I330" s="63"/>
      <c r="J330" s="66"/>
      <c r="K330" s="63"/>
      <c r="L330" s="66"/>
      <c r="M330" s="66"/>
      <c r="N330" s="14"/>
    </row>
    <row r="331" spans="1:14" x14ac:dyDescent="0.25">
      <c r="A331" s="61"/>
      <c r="B331" s="61"/>
      <c r="E331" s="63"/>
      <c r="F331" s="63"/>
      <c r="G331" s="63"/>
      <c r="H331" s="63"/>
      <c r="I331" s="63"/>
      <c r="J331" s="66"/>
      <c r="K331" s="63"/>
      <c r="L331" s="66"/>
      <c r="M331" s="66"/>
      <c r="N331" s="14"/>
    </row>
    <row r="332" spans="1:14" x14ac:dyDescent="0.25">
      <c r="A332" s="61"/>
      <c r="B332" s="61"/>
      <c r="E332" s="63"/>
      <c r="F332" s="63"/>
      <c r="G332" s="63"/>
      <c r="H332" s="63"/>
      <c r="I332" s="63"/>
      <c r="J332" s="66"/>
      <c r="K332" s="63"/>
      <c r="L332" s="66"/>
      <c r="M332" s="66"/>
      <c r="N332" s="14"/>
    </row>
    <row r="333" spans="1:14" x14ac:dyDescent="0.25">
      <c r="A333" s="61"/>
      <c r="B333" s="61"/>
      <c r="E333" s="63"/>
      <c r="F333" s="63"/>
      <c r="G333" s="63"/>
      <c r="H333" s="63"/>
      <c r="I333" s="63"/>
      <c r="J333" s="66"/>
      <c r="K333" s="63"/>
      <c r="L333" s="66"/>
      <c r="M333" s="66"/>
      <c r="N333" s="14"/>
    </row>
    <row r="334" spans="1:14" x14ac:dyDescent="0.25">
      <c r="A334" s="61"/>
      <c r="B334" s="61"/>
      <c r="E334" s="63"/>
      <c r="F334" s="63"/>
      <c r="G334" s="63"/>
      <c r="H334" s="63"/>
      <c r="I334" s="63"/>
      <c r="J334" s="66"/>
      <c r="K334" s="63"/>
      <c r="L334" s="66"/>
      <c r="M334" s="66"/>
      <c r="N334" s="14"/>
    </row>
    <row r="335" spans="1:14" x14ac:dyDescent="0.25">
      <c r="A335" s="61"/>
      <c r="B335" s="61"/>
      <c r="E335" s="63"/>
      <c r="F335" s="63"/>
      <c r="G335" s="63"/>
      <c r="H335" s="63"/>
      <c r="I335" s="63"/>
      <c r="J335" s="66"/>
      <c r="K335" s="63"/>
      <c r="L335" s="66"/>
      <c r="M335" s="66"/>
      <c r="N335" s="14"/>
    </row>
    <row r="336" spans="1:14" x14ac:dyDescent="0.25">
      <c r="A336" s="61"/>
      <c r="B336" s="61"/>
      <c r="E336" s="63"/>
      <c r="F336" s="63"/>
      <c r="G336" s="63"/>
      <c r="H336" s="63"/>
      <c r="I336" s="63"/>
      <c r="J336" s="66"/>
      <c r="K336" s="63"/>
      <c r="L336" s="66"/>
      <c r="M336" s="66"/>
      <c r="N336" s="14"/>
    </row>
    <row r="337" spans="1:14" x14ac:dyDescent="0.25">
      <c r="A337" s="61"/>
      <c r="B337" s="61"/>
      <c r="E337" s="63"/>
      <c r="F337" s="63"/>
      <c r="G337" s="63"/>
      <c r="H337" s="63"/>
      <c r="I337" s="63"/>
      <c r="J337" s="66"/>
      <c r="K337" s="63"/>
      <c r="L337" s="66"/>
      <c r="M337" s="66"/>
      <c r="N337" s="14"/>
    </row>
    <row r="338" spans="1:14" x14ac:dyDescent="0.25">
      <c r="A338" s="61"/>
      <c r="B338" s="61"/>
      <c r="E338" s="63"/>
      <c r="F338" s="63"/>
      <c r="G338" s="63"/>
      <c r="H338" s="63"/>
      <c r="I338" s="63"/>
      <c r="J338" s="66"/>
      <c r="K338" s="63"/>
      <c r="L338" s="66"/>
      <c r="M338" s="66"/>
      <c r="N338" s="14"/>
    </row>
    <row r="339" spans="1:14" x14ac:dyDescent="0.25">
      <c r="A339" s="61"/>
      <c r="B339" s="61"/>
      <c r="E339" s="63"/>
      <c r="F339" s="63"/>
      <c r="G339" s="63"/>
      <c r="H339" s="63"/>
      <c r="I339" s="63"/>
      <c r="J339" s="66"/>
      <c r="K339" s="63"/>
      <c r="L339" s="66"/>
      <c r="M339" s="66"/>
      <c r="N339" s="14"/>
    </row>
    <row r="340" spans="1:14" x14ac:dyDescent="0.25">
      <c r="A340" s="61"/>
      <c r="B340" s="61"/>
      <c r="E340" s="63"/>
      <c r="F340" s="63"/>
      <c r="G340" s="63"/>
      <c r="H340" s="63"/>
      <c r="I340" s="63"/>
      <c r="J340" s="66"/>
      <c r="K340" s="63"/>
      <c r="L340" s="66"/>
      <c r="M340" s="66"/>
      <c r="N340" s="14"/>
    </row>
    <row r="341" spans="1:14" x14ac:dyDescent="0.25">
      <c r="A341" s="61"/>
      <c r="B341" s="61"/>
      <c r="E341" s="63"/>
      <c r="F341" s="63"/>
      <c r="G341" s="63"/>
      <c r="H341" s="63"/>
      <c r="I341" s="63"/>
      <c r="J341" s="66"/>
      <c r="K341" s="63"/>
      <c r="L341" s="66"/>
      <c r="M341" s="66"/>
      <c r="N341" s="14"/>
    </row>
    <row r="342" spans="1:14" x14ac:dyDescent="0.25">
      <c r="A342" s="61"/>
      <c r="B342" s="61"/>
      <c r="E342" s="63"/>
      <c r="F342" s="63"/>
      <c r="G342" s="63"/>
      <c r="H342" s="63"/>
      <c r="I342" s="63"/>
      <c r="J342" s="66"/>
      <c r="K342" s="63"/>
      <c r="L342" s="66"/>
      <c r="M342" s="66"/>
      <c r="N342" s="14"/>
    </row>
    <row r="343" spans="1:14" x14ac:dyDescent="0.25">
      <c r="A343" s="61"/>
      <c r="B343" s="61"/>
      <c r="E343" s="63"/>
      <c r="F343" s="63"/>
      <c r="G343" s="63"/>
      <c r="H343" s="63"/>
      <c r="I343" s="63"/>
      <c r="J343" s="66"/>
      <c r="K343" s="63"/>
      <c r="L343" s="66"/>
      <c r="M343" s="66"/>
      <c r="N343" s="14"/>
    </row>
    <row r="344" spans="1:14" x14ac:dyDescent="0.25">
      <c r="A344" s="61"/>
      <c r="B344" s="61"/>
      <c r="E344" s="63"/>
      <c r="F344" s="63"/>
      <c r="G344" s="63"/>
      <c r="H344" s="63"/>
      <c r="I344" s="63"/>
      <c r="J344" s="66"/>
      <c r="K344" s="63"/>
      <c r="L344" s="66"/>
      <c r="M344" s="66"/>
      <c r="N344" s="14"/>
    </row>
    <row r="345" spans="1:14" x14ac:dyDescent="0.25">
      <c r="A345" s="61"/>
      <c r="B345" s="61"/>
      <c r="E345" s="63"/>
      <c r="F345" s="63"/>
      <c r="G345" s="63"/>
      <c r="H345" s="63"/>
      <c r="I345" s="63"/>
      <c r="J345" s="66"/>
      <c r="K345" s="63"/>
      <c r="L345" s="66"/>
      <c r="M345" s="66"/>
      <c r="N345" s="14"/>
    </row>
    <row r="346" spans="1:14" x14ac:dyDescent="0.25">
      <c r="A346" s="61"/>
      <c r="B346" s="61"/>
      <c r="E346" s="63"/>
      <c r="F346" s="63"/>
      <c r="G346" s="63"/>
      <c r="H346" s="63"/>
      <c r="I346" s="63"/>
      <c r="J346" s="66"/>
      <c r="K346" s="63"/>
      <c r="L346" s="66"/>
      <c r="M346" s="66"/>
      <c r="N346" s="14"/>
    </row>
    <row r="347" spans="1:14" x14ac:dyDescent="0.25">
      <c r="A347" s="61"/>
      <c r="B347" s="61"/>
      <c r="E347" s="63"/>
      <c r="F347" s="63"/>
      <c r="G347" s="63"/>
      <c r="H347" s="63"/>
      <c r="I347" s="63"/>
      <c r="J347" s="66"/>
      <c r="K347" s="63"/>
      <c r="L347" s="66"/>
      <c r="M347" s="66"/>
      <c r="N347" s="14"/>
    </row>
    <row r="348" spans="1:14" x14ac:dyDescent="0.25">
      <c r="A348" s="61"/>
      <c r="B348" s="61"/>
      <c r="E348" s="63"/>
      <c r="F348" s="63"/>
      <c r="G348" s="63"/>
      <c r="H348" s="63"/>
      <c r="I348" s="63"/>
      <c r="J348" s="66"/>
      <c r="K348" s="63"/>
      <c r="L348" s="66"/>
      <c r="M348" s="66"/>
      <c r="N348" s="14"/>
    </row>
    <row r="349" spans="1:14" x14ac:dyDescent="0.25">
      <c r="A349" s="61"/>
      <c r="B349" s="61"/>
      <c r="E349" s="63"/>
      <c r="F349" s="63"/>
      <c r="G349" s="63"/>
      <c r="H349" s="63"/>
      <c r="I349" s="63"/>
      <c r="J349" s="66"/>
      <c r="K349" s="63"/>
      <c r="L349" s="66"/>
      <c r="M349" s="66"/>
      <c r="N349" s="14"/>
    </row>
    <row r="350" spans="1:14" x14ac:dyDescent="0.25">
      <c r="A350" s="61"/>
      <c r="B350" s="61"/>
      <c r="E350" s="63"/>
      <c r="F350" s="63"/>
      <c r="G350" s="63"/>
      <c r="H350" s="63"/>
      <c r="I350" s="63"/>
      <c r="J350" s="66"/>
      <c r="K350" s="63"/>
      <c r="L350" s="66"/>
      <c r="M350" s="66"/>
      <c r="N350" s="14"/>
    </row>
    <row r="351" spans="1:14" x14ac:dyDescent="0.25">
      <c r="A351" s="61"/>
      <c r="B351" s="61"/>
      <c r="E351" s="63"/>
      <c r="F351" s="63"/>
      <c r="G351" s="63"/>
      <c r="H351" s="63"/>
      <c r="I351" s="63"/>
      <c r="J351" s="66"/>
      <c r="K351" s="63"/>
      <c r="L351" s="66"/>
      <c r="M351" s="66"/>
      <c r="N351" s="14"/>
    </row>
    <row r="352" spans="1:14" x14ac:dyDescent="0.25">
      <c r="A352" s="61"/>
      <c r="B352" s="61"/>
      <c r="E352" s="63"/>
      <c r="F352" s="63"/>
      <c r="G352" s="63"/>
      <c r="H352" s="63"/>
      <c r="I352" s="63"/>
      <c r="J352" s="66"/>
      <c r="K352" s="63"/>
      <c r="L352" s="66"/>
      <c r="M352" s="66"/>
      <c r="N352" s="14"/>
    </row>
    <row r="353" spans="1:14" x14ac:dyDescent="0.25">
      <c r="A353" s="61"/>
      <c r="B353" s="61"/>
      <c r="E353" s="63"/>
      <c r="F353" s="63"/>
      <c r="G353" s="63"/>
      <c r="H353" s="63"/>
      <c r="I353" s="63"/>
      <c r="J353" s="66"/>
      <c r="K353" s="63"/>
      <c r="L353" s="66"/>
      <c r="M353" s="66"/>
      <c r="N353" s="14"/>
    </row>
    <row r="354" spans="1:14" x14ac:dyDescent="0.25">
      <c r="A354" s="61"/>
      <c r="B354" s="61"/>
      <c r="E354" s="63"/>
      <c r="F354" s="63"/>
      <c r="G354" s="63"/>
      <c r="H354" s="63"/>
      <c r="I354" s="63"/>
      <c r="J354" s="66"/>
      <c r="K354" s="63"/>
      <c r="L354" s="66"/>
      <c r="M354" s="66"/>
      <c r="N354" s="14"/>
    </row>
    <row r="355" spans="1:14" x14ac:dyDescent="0.25">
      <c r="A355" s="61"/>
      <c r="B355" s="61"/>
      <c r="E355" s="63"/>
      <c r="F355" s="63"/>
      <c r="G355" s="63"/>
      <c r="H355" s="63"/>
      <c r="I355" s="63"/>
      <c r="J355" s="66"/>
      <c r="K355" s="63"/>
      <c r="L355" s="66"/>
      <c r="M355" s="66"/>
      <c r="N355" s="14"/>
    </row>
    <row r="356" spans="1:14" x14ac:dyDescent="0.25">
      <c r="A356" s="61"/>
      <c r="B356" s="61"/>
      <c r="E356" s="63"/>
      <c r="F356" s="63"/>
      <c r="G356" s="63"/>
      <c r="H356" s="63"/>
      <c r="I356" s="63"/>
      <c r="J356" s="66"/>
      <c r="K356" s="63"/>
      <c r="L356" s="66"/>
      <c r="M356" s="66"/>
      <c r="N356" s="14"/>
    </row>
    <row r="357" spans="1:14" x14ac:dyDescent="0.25">
      <c r="A357" s="61"/>
      <c r="B357" s="61"/>
      <c r="E357" s="63"/>
      <c r="F357" s="63"/>
      <c r="G357" s="63"/>
      <c r="H357" s="63"/>
      <c r="I357" s="63"/>
      <c r="J357" s="66"/>
      <c r="K357" s="63"/>
      <c r="L357" s="66"/>
      <c r="M357" s="66"/>
      <c r="N357" s="14"/>
    </row>
    <row r="358" spans="1:14" x14ac:dyDescent="0.25">
      <c r="A358" s="61"/>
      <c r="B358" s="61"/>
      <c r="E358" s="63"/>
      <c r="F358" s="63"/>
      <c r="G358" s="63"/>
      <c r="H358" s="63"/>
      <c r="I358" s="63"/>
      <c r="J358" s="66"/>
      <c r="K358" s="63"/>
      <c r="L358" s="66"/>
      <c r="M358" s="66"/>
      <c r="N358" s="14"/>
    </row>
    <row r="359" spans="1:14" x14ac:dyDescent="0.25">
      <c r="A359" s="61"/>
      <c r="B359" s="61"/>
      <c r="E359" s="63"/>
      <c r="F359" s="63"/>
      <c r="G359" s="63"/>
      <c r="H359" s="63"/>
      <c r="I359" s="63"/>
      <c r="J359" s="66"/>
      <c r="K359" s="63"/>
      <c r="L359" s="66"/>
      <c r="M359" s="66"/>
      <c r="N359" s="14"/>
    </row>
    <row r="360" spans="1:14" x14ac:dyDescent="0.25">
      <c r="A360" s="61"/>
      <c r="B360" s="61"/>
      <c r="E360" s="63"/>
      <c r="F360" s="63"/>
      <c r="G360" s="63"/>
      <c r="H360" s="63"/>
      <c r="I360" s="63"/>
      <c r="J360" s="66"/>
      <c r="K360" s="63"/>
      <c r="L360" s="66"/>
      <c r="M360" s="66"/>
      <c r="N360" s="14"/>
    </row>
    <row r="361" spans="1:14" x14ac:dyDescent="0.25">
      <c r="A361" s="61"/>
      <c r="B361" s="61"/>
      <c r="E361" s="63"/>
      <c r="F361" s="63"/>
      <c r="G361" s="63"/>
      <c r="H361" s="63"/>
      <c r="I361" s="63"/>
      <c r="J361" s="66"/>
      <c r="K361" s="63"/>
      <c r="L361" s="66"/>
      <c r="M361" s="66"/>
      <c r="N361" s="14"/>
    </row>
    <row r="362" spans="1:14" x14ac:dyDescent="0.25">
      <c r="A362" s="61"/>
      <c r="B362" s="61"/>
      <c r="E362" s="63"/>
      <c r="F362" s="63"/>
      <c r="G362" s="63"/>
      <c r="H362" s="63"/>
      <c r="I362" s="63"/>
      <c r="J362" s="66"/>
      <c r="K362" s="63"/>
      <c r="L362" s="66"/>
      <c r="M362" s="66"/>
      <c r="N362" s="14"/>
    </row>
    <row r="363" spans="1:14" x14ac:dyDescent="0.25">
      <c r="A363" s="61"/>
      <c r="B363" s="61"/>
      <c r="E363" s="63"/>
      <c r="F363" s="63"/>
      <c r="G363" s="63"/>
      <c r="H363" s="63"/>
      <c r="I363" s="63"/>
      <c r="J363" s="66"/>
      <c r="K363" s="63"/>
      <c r="L363" s="66"/>
      <c r="M363" s="66"/>
      <c r="N363" s="14"/>
    </row>
    <row r="364" spans="1:14" x14ac:dyDescent="0.25">
      <c r="A364" s="61"/>
      <c r="B364" s="61"/>
      <c r="E364" s="63"/>
      <c r="F364" s="63"/>
      <c r="G364" s="63"/>
      <c r="H364" s="63"/>
      <c r="I364" s="63"/>
      <c r="J364" s="66"/>
      <c r="K364" s="63"/>
      <c r="L364" s="66"/>
      <c r="M364" s="66"/>
      <c r="N364" s="14"/>
    </row>
    <row r="365" spans="1:14" x14ac:dyDescent="0.25">
      <c r="A365" s="61"/>
      <c r="B365" s="61"/>
      <c r="E365" s="63"/>
      <c r="F365" s="63"/>
      <c r="G365" s="63"/>
      <c r="H365" s="63"/>
      <c r="I365" s="63"/>
      <c r="J365" s="66"/>
      <c r="K365" s="63"/>
      <c r="L365" s="66"/>
      <c r="M365" s="66"/>
      <c r="N365" s="14"/>
    </row>
    <row r="366" spans="1:14" x14ac:dyDescent="0.25">
      <c r="A366" s="61"/>
      <c r="B366" s="61"/>
      <c r="E366" s="63"/>
      <c r="F366" s="63"/>
      <c r="G366" s="63"/>
      <c r="H366" s="63"/>
      <c r="I366" s="63"/>
      <c r="J366" s="66"/>
      <c r="K366" s="63"/>
      <c r="L366" s="66"/>
      <c r="M366" s="66"/>
      <c r="N366" s="14"/>
    </row>
    <row r="367" spans="1:14" x14ac:dyDescent="0.25">
      <c r="A367" s="61"/>
      <c r="B367" s="61"/>
      <c r="E367" s="63"/>
      <c r="F367" s="63"/>
      <c r="G367" s="63"/>
      <c r="H367" s="63"/>
      <c r="I367" s="63"/>
      <c r="J367" s="66"/>
      <c r="K367" s="63"/>
      <c r="L367" s="66"/>
      <c r="M367" s="66"/>
      <c r="N367" s="14"/>
    </row>
    <row r="368" spans="1:14" x14ac:dyDescent="0.25">
      <c r="A368" s="61"/>
      <c r="B368" s="61"/>
      <c r="E368" s="63"/>
      <c r="F368" s="63"/>
      <c r="G368" s="63"/>
      <c r="H368" s="63"/>
      <c r="I368" s="63"/>
      <c r="J368" s="66"/>
      <c r="K368" s="63"/>
      <c r="L368" s="66"/>
      <c r="M368" s="66"/>
      <c r="N368" s="14"/>
    </row>
    <row r="369" spans="1:14" x14ac:dyDescent="0.25">
      <c r="A369" s="61"/>
      <c r="B369" s="61"/>
      <c r="E369" s="63"/>
      <c r="F369" s="63"/>
      <c r="G369" s="63"/>
      <c r="H369" s="63"/>
      <c r="I369" s="63"/>
      <c r="J369" s="66"/>
      <c r="K369" s="63"/>
      <c r="L369" s="66"/>
      <c r="M369" s="66"/>
      <c r="N369" s="14"/>
    </row>
    <row r="370" spans="1:14" x14ac:dyDescent="0.25">
      <c r="A370" s="68"/>
      <c r="B370" s="68"/>
      <c r="C370" s="63"/>
      <c r="D370" s="63"/>
      <c r="E370" s="63"/>
      <c r="F370" s="63"/>
      <c r="G370" s="63"/>
      <c r="H370" s="63"/>
      <c r="I370" s="63"/>
      <c r="J370" s="66"/>
      <c r="K370" s="63"/>
      <c r="L370" s="66"/>
      <c r="M370" s="66"/>
      <c r="N370" s="14"/>
    </row>
    <row r="371" spans="1:14" x14ac:dyDescent="0.25">
      <c r="A371" s="68"/>
      <c r="B371" s="68"/>
      <c r="C371" s="63"/>
      <c r="D371" s="63"/>
      <c r="E371" s="63"/>
      <c r="F371" s="63"/>
      <c r="G371" s="63"/>
      <c r="H371" s="63"/>
      <c r="I371" s="63"/>
      <c r="J371" s="66"/>
      <c r="K371" s="63"/>
      <c r="L371" s="66"/>
      <c r="M371" s="66"/>
      <c r="N371" s="14"/>
    </row>
    <row r="372" spans="1:14" x14ac:dyDescent="0.25">
      <c r="A372" s="68"/>
      <c r="B372" s="68"/>
      <c r="C372" s="63"/>
      <c r="D372" s="63"/>
      <c r="E372" s="63"/>
      <c r="F372" s="63"/>
      <c r="G372" s="63"/>
      <c r="H372" s="63"/>
      <c r="I372" s="63"/>
      <c r="J372" s="66"/>
      <c r="K372" s="63"/>
      <c r="L372" s="66"/>
      <c r="M372" s="66"/>
      <c r="N372" s="14"/>
    </row>
    <row r="373" spans="1:14" x14ac:dyDescent="0.25">
      <c r="A373" s="68"/>
      <c r="B373" s="68"/>
      <c r="C373" s="63"/>
      <c r="D373" s="63"/>
      <c r="E373" s="63"/>
      <c r="F373" s="63"/>
      <c r="G373" s="63"/>
      <c r="H373" s="63"/>
      <c r="I373" s="63"/>
      <c r="J373" s="66"/>
      <c r="K373" s="63"/>
      <c r="L373" s="66"/>
      <c r="M373" s="66"/>
      <c r="N373" s="14"/>
    </row>
    <row r="374" spans="1:14" x14ac:dyDescent="0.25">
      <c r="A374" s="68"/>
      <c r="B374" s="68"/>
      <c r="C374" s="63"/>
      <c r="D374" s="63"/>
      <c r="E374" s="63"/>
      <c r="F374" s="63"/>
      <c r="G374" s="63"/>
      <c r="H374" s="63"/>
      <c r="I374" s="63"/>
      <c r="J374" s="66"/>
      <c r="K374" s="63"/>
      <c r="L374" s="66"/>
      <c r="M374" s="66"/>
      <c r="N374" s="14"/>
    </row>
    <row r="375" spans="1:14" x14ac:dyDescent="0.25">
      <c r="A375" s="68"/>
      <c r="B375" s="68"/>
      <c r="C375" s="63"/>
      <c r="D375" s="63"/>
      <c r="E375" s="63"/>
      <c r="F375" s="63"/>
      <c r="G375" s="63"/>
      <c r="H375" s="63"/>
      <c r="I375" s="63"/>
      <c r="J375" s="66"/>
      <c r="K375" s="63"/>
      <c r="L375" s="66"/>
      <c r="M375" s="66"/>
      <c r="N375" s="14"/>
    </row>
    <row r="376" spans="1:14" x14ac:dyDescent="0.25">
      <c r="A376" s="68"/>
      <c r="B376" s="68"/>
      <c r="C376" s="63"/>
      <c r="D376" s="63"/>
      <c r="E376" s="63"/>
      <c r="F376" s="63"/>
      <c r="G376" s="63"/>
      <c r="H376" s="63"/>
      <c r="I376" s="63"/>
      <c r="J376" s="66"/>
      <c r="K376" s="63"/>
      <c r="L376" s="66"/>
      <c r="M376" s="66"/>
      <c r="N376" s="14"/>
    </row>
    <row r="377" spans="1:14" x14ac:dyDescent="0.25">
      <c r="A377" s="68"/>
      <c r="B377" s="68"/>
      <c r="C377" s="63"/>
      <c r="D377" s="63"/>
      <c r="E377" s="63"/>
      <c r="F377" s="63"/>
      <c r="G377" s="63"/>
      <c r="H377" s="63"/>
      <c r="I377" s="63"/>
      <c r="J377" s="66"/>
      <c r="K377" s="63"/>
      <c r="L377" s="66"/>
      <c r="M377" s="66"/>
      <c r="N377" s="14"/>
    </row>
    <row r="378" spans="1:14" x14ac:dyDescent="0.25">
      <c r="A378" s="68"/>
      <c r="B378" s="68"/>
      <c r="C378" s="63"/>
      <c r="D378" s="63"/>
      <c r="E378" s="63"/>
      <c r="F378" s="63"/>
      <c r="G378" s="63"/>
      <c r="H378" s="63"/>
      <c r="I378" s="63"/>
      <c r="J378" s="66"/>
      <c r="K378" s="63"/>
      <c r="L378" s="66"/>
      <c r="M378" s="66"/>
      <c r="N378" s="14"/>
    </row>
    <row r="379" spans="1:14" x14ac:dyDescent="0.25">
      <c r="A379" s="68"/>
      <c r="B379" s="68"/>
      <c r="C379" s="63"/>
      <c r="D379" s="63"/>
      <c r="E379" s="63"/>
      <c r="F379" s="63"/>
      <c r="G379" s="63"/>
      <c r="H379" s="63"/>
      <c r="I379" s="63"/>
      <c r="J379" s="66"/>
      <c r="K379" s="63"/>
      <c r="L379" s="66"/>
      <c r="M379" s="66"/>
      <c r="N379" s="14"/>
    </row>
    <row r="380" spans="1:14" x14ac:dyDescent="0.25">
      <c r="A380" s="68"/>
      <c r="B380" s="68"/>
      <c r="C380" s="63"/>
      <c r="D380" s="63"/>
      <c r="E380" s="63"/>
      <c r="F380" s="63"/>
      <c r="G380" s="63"/>
      <c r="H380" s="63"/>
      <c r="I380" s="63"/>
      <c r="J380" s="66"/>
      <c r="K380" s="63"/>
      <c r="L380" s="66"/>
      <c r="M380" s="66"/>
      <c r="N380" s="14"/>
    </row>
    <row r="381" spans="1:14" x14ac:dyDescent="0.25">
      <c r="A381" s="68"/>
      <c r="B381" s="68"/>
      <c r="C381" s="63"/>
      <c r="D381" s="63"/>
      <c r="E381" s="63"/>
      <c r="F381" s="63"/>
      <c r="G381" s="63"/>
      <c r="H381" s="63"/>
      <c r="I381" s="63"/>
      <c r="J381" s="66"/>
      <c r="K381" s="63"/>
      <c r="L381" s="66"/>
      <c r="M381" s="66"/>
      <c r="N381" s="14"/>
    </row>
    <row r="382" spans="1:14" x14ac:dyDescent="0.25">
      <c r="A382" s="68"/>
      <c r="B382" s="68"/>
      <c r="C382" s="63"/>
      <c r="D382" s="63"/>
      <c r="E382" s="63"/>
      <c r="F382" s="63"/>
      <c r="G382" s="63"/>
      <c r="H382" s="63"/>
      <c r="I382" s="63"/>
      <c r="J382" s="66"/>
      <c r="K382" s="63"/>
      <c r="L382" s="66"/>
      <c r="M382" s="66"/>
      <c r="N382" s="14"/>
    </row>
    <row r="383" spans="1:14" x14ac:dyDescent="0.25">
      <c r="A383" s="68"/>
      <c r="B383" s="68"/>
      <c r="C383" s="63"/>
      <c r="D383" s="63"/>
      <c r="E383" s="63"/>
      <c r="F383" s="63"/>
      <c r="G383" s="63"/>
      <c r="H383" s="63"/>
      <c r="I383" s="63"/>
      <c r="J383" s="66"/>
      <c r="K383" s="63"/>
      <c r="L383" s="66"/>
      <c r="M383" s="66"/>
      <c r="N383" s="14"/>
    </row>
    <row r="384" spans="1:14" x14ac:dyDescent="0.25">
      <c r="A384" s="68"/>
      <c r="B384" s="68"/>
      <c r="C384" s="63"/>
      <c r="D384" s="63"/>
      <c r="E384" s="63"/>
      <c r="F384" s="63"/>
      <c r="G384" s="63"/>
      <c r="H384" s="63"/>
      <c r="I384" s="63"/>
      <c r="J384" s="66"/>
      <c r="K384" s="63"/>
      <c r="L384" s="66"/>
      <c r="M384" s="66"/>
      <c r="N384" s="14"/>
    </row>
    <row r="385" spans="1:14" x14ac:dyDescent="0.25">
      <c r="A385" s="68"/>
      <c r="B385" s="68"/>
      <c r="C385" s="63"/>
      <c r="D385" s="63"/>
      <c r="E385" s="63"/>
      <c r="F385" s="63"/>
      <c r="G385" s="63"/>
      <c r="H385" s="63"/>
      <c r="I385" s="63"/>
      <c r="J385" s="66"/>
      <c r="K385" s="63"/>
      <c r="L385" s="66"/>
      <c r="M385" s="66"/>
      <c r="N385" s="14"/>
    </row>
    <row r="386" spans="1:14" x14ac:dyDescent="0.25">
      <c r="A386" s="68"/>
      <c r="B386" s="68"/>
      <c r="C386" s="63"/>
      <c r="D386" s="63"/>
      <c r="E386" s="63"/>
      <c r="F386" s="63"/>
      <c r="G386" s="63"/>
      <c r="H386" s="63"/>
      <c r="I386" s="63"/>
      <c r="J386" s="66"/>
      <c r="K386" s="63"/>
      <c r="L386" s="66"/>
      <c r="M386" s="66"/>
      <c r="N386" s="14"/>
    </row>
    <row r="387" spans="1:14" x14ac:dyDescent="0.25">
      <c r="A387" s="68"/>
      <c r="B387" s="68"/>
      <c r="C387" s="63"/>
      <c r="D387" s="63"/>
      <c r="E387" s="63"/>
      <c r="F387" s="63"/>
      <c r="G387" s="63"/>
      <c r="H387" s="63"/>
      <c r="I387" s="63"/>
      <c r="J387" s="66"/>
      <c r="K387" s="63"/>
      <c r="L387" s="66"/>
      <c r="M387" s="66"/>
      <c r="N387" s="14"/>
    </row>
    <row r="388" spans="1:14" x14ac:dyDescent="0.25">
      <c r="A388" s="68"/>
      <c r="B388" s="68"/>
      <c r="C388" s="63"/>
      <c r="D388" s="63"/>
      <c r="E388" s="63"/>
      <c r="F388" s="63"/>
      <c r="G388" s="63"/>
      <c r="H388" s="63"/>
      <c r="I388" s="63"/>
      <c r="J388" s="66"/>
      <c r="K388" s="63"/>
      <c r="L388" s="66"/>
      <c r="M388" s="66"/>
      <c r="N388" s="14"/>
    </row>
    <row r="389" spans="1:14" x14ac:dyDescent="0.25">
      <c r="A389" s="68"/>
      <c r="B389" s="68"/>
      <c r="C389" s="63"/>
      <c r="D389" s="63"/>
      <c r="E389" s="63"/>
      <c r="F389" s="63"/>
      <c r="G389" s="63"/>
      <c r="H389" s="63"/>
      <c r="I389" s="63"/>
      <c r="J389" s="66"/>
      <c r="K389" s="63"/>
      <c r="L389" s="66"/>
      <c r="M389" s="66"/>
      <c r="N389" s="14"/>
    </row>
    <row r="390" spans="1:14" x14ac:dyDescent="0.25">
      <c r="A390" s="68"/>
      <c r="B390" s="68"/>
      <c r="C390" s="63"/>
      <c r="D390" s="63"/>
      <c r="E390" s="63"/>
      <c r="F390" s="63"/>
      <c r="G390" s="63"/>
      <c r="H390" s="63"/>
      <c r="I390" s="63"/>
      <c r="J390" s="66"/>
      <c r="K390" s="63"/>
      <c r="L390" s="66"/>
      <c r="M390" s="66"/>
      <c r="N390" s="14"/>
    </row>
    <row r="391" spans="1:14" x14ac:dyDescent="0.25">
      <c r="A391" s="68"/>
      <c r="B391" s="68"/>
      <c r="C391" s="63"/>
      <c r="D391" s="63"/>
      <c r="E391" s="63"/>
      <c r="F391" s="63"/>
      <c r="G391" s="63"/>
      <c r="H391" s="63"/>
      <c r="I391" s="63"/>
      <c r="J391" s="66"/>
      <c r="K391" s="63"/>
      <c r="L391" s="66"/>
      <c r="M391" s="66"/>
      <c r="N391" s="14"/>
    </row>
    <row r="392" spans="1:14" x14ac:dyDescent="0.25">
      <c r="A392" s="68"/>
      <c r="B392" s="68"/>
      <c r="C392" s="63"/>
      <c r="D392" s="63"/>
      <c r="E392" s="63"/>
      <c r="F392" s="63"/>
      <c r="G392" s="63"/>
      <c r="H392" s="63"/>
      <c r="I392" s="63"/>
      <c r="J392" s="66"/>
      <c r="K392" s="63"/>
      <c r="L392" s="66"/>
      <c r="M392" s="66"/>
      <c r="N392" s="14"/>
    </row>
    <row r="393" spans="1:14" x14ac:dyDescent="0.25">
      <c r="A393" s="68"/>
      <c r="B393" s="68"/>
      <c r="C393" s="63"/>
      <c r="D393" s="63"/>
      <c r="E393" s="63"/>
      <c r="F393" s="63"/>
      <c r="G393" s="63"/>
      <c r="H393" s="63"/>
      <c r="I393" s="63"/>
      <c r="J393" s="66"/>
      <c r="K393" s="63"/>
      <c r="L393" s="66"/>
      <c r="M393" s="66"/>
      <c r="N393" s="14"/>
    </row>
    <row r="394" spans="1:14" x14ac:dyDescent="0.25">
      <c r="A394" s="68"/>
      <c r="B394" s="68"/>
      <c r="C394" s="63"/>
      <c r="D394" s="63"/>
      <c r="E394" s="63"/>
      <c r="F394" s="63"/>
      <c r="G394" s="63"/>
      <c r="H394" s="63"/>
      <c r="I394" s="63"/>
      <c r="J394" s="66"/>
      <c r="K394" s="63"/>
      <c r="L394" s="66"/>
      <c r="M394" s="66"/>
      <c r="N394" s="14"/>
    </row>
    <row r="395" spans="1:14" x14ac:dyDescent="0.25">
      <c r="A395" s="68"/>
      <c r="B395" s="68"/>
      <c r="C395" s="63"/>
      <c r="D395" s="63"/>
      <c r="E395" s="63"/>
      <c r="F395" s="63"/>
      <c r="G395" s="63"/>
      <c r="H395" s="63"/>
      <c r="I395" s="63"/>
      <c r="J395" s="66"/>
      <c r="K395" s="63"/>
      <c r="L395" s="66"/>
      <c r="M395" s="66"/>
      <c r="N395" s="14"/>
    </row>
    <row r="396" spans="1:14" x14ac:dyDescent="0.25">
      <c r="A396" s="68"/>
      <c r="B396" s="68"/>
      <c r="C396" s="63"/>
      <c r="D396" s="63"/>
      <c r="E396" s="63"/>
      <c r="F396" s="63"/>
      <c r="G396" s="63"/>
      <c r="H396" s="63"/>
      <c r="I396" s="63"/>
      <c r="J396" s="66"/>
      <c r="K396" s="63"/>
      <c r="L396" s="66"/>
      <c r="M396" s="66"/>
      <c r="N396" s="14"/>
    </row>
    <row r="397" spans="1:14" x14ac:dyDescent="0.25">
      <c r="A397" s="68"/>
      <c r="B397" s="68"/>
      <c r="C397" s="63"/>
      <c r="D397" s="63"/>
      <c r="E397" s="63"/>
      <c r="F397" s="63"/>
      <c r="G397" s="63"/>
      <c r="H397" s="63"/>
      <c r="I397" s="63"/>
      <c r="J397" s="66"/>
      <c r="K397" s="63"/>
      <c r="L397" s="66"/>
      <c r="M397" s="66"/>
      <c r="N397" s="14"/>
    </row>
    <row r="398" spans="1:14" x14ac:dyDescent="0.25">
      <c r="A398" s="68"/>
      <c r="B398" s="68"/>
      <c r="C398" s="63"/>
      <c r="D398" s="63"/>
      <c r="E398" s="63"/>
      <c r="F398" s="63"/>
      <c r="G398" s="63"/>
      <c r="H398" s="63"/>
      <c r="I398" s="63"/>
      <c r="J398" s="66"/>
      <c r="K398" s="63"/>
      <c r="L398" s="66"/>
      <c r="M398" s="66"/>
      <c r="N398" s="14"/>
    </row>
    <row r="399" spans="1:14" x14ac:dyDescent="0.25">
      <c r="A399" s="68"/>
      <c r="B399" s="68"/>
      <c r="C399" s="63"/>
      <c r="D399" s="63"/>
      <c r="E399" s="63"/>
      <c r="F399" s="63"/>
      <c r="G399" s="63"/>
      <c r="H399" s="63"/>
      <c r="I399" s="63"/>
      <c r="J399" s="66"/>
      <c r="K399" s="63"/>
      <c r="L399" s="66"/>
      <c r="M399" s="66"/>
      <c r="N399" s="14"/>
    </row>
    <row r="400" spans="1:14" x14ac:dyDescent="0.25">
      <c r="A400" s="68"/>
      <c r="B400" s="68"/>
      <c r="C400" s="63"/>
      <c r="D400" s="63"/>
      <c r="E400" s="63"/>
      <c r="F400" s="63"/>
      <c r="G400" s="63"/>
      <c r="H400" s="63"/>
      <c r="I400" s="63"/>
      <c r="J400" s="66"/>
      <c r="K400" s="63"/>
      <c r="L400" s="66"/>
      <c r="M400" s="66"/>
      <c r="N400" s="14"/>
    </row>
    <row r="401" spans="1:14" x14ac:dyDescent="0.25">
      <c r="A401" s="68"/>
      <c r="B401" s="68"/>
      <c r="C401" s="63"/>
      <c r="D401" s="63"/>
      <c r="E401" s="63"/>
      <c r="F401" s="63"/>
      <c r="G401" s="63"/>
      <c r="H401" s="63"/>
      <c r="I401" s="63"/>
      <c r="J401" s="66"/>
      <c r="K401" s="63"/>
      <c r="L401" s="66"/>
      <c r="M401" s="66"/>
      <c r="N401" s="14"/>
    </row>
    <row r="402" spans="1:14" x14ac:dyDescent="0.25">
      <c r="A402" s="68"/>
      <c r="B402" s="68"/>
      <c r="C402" s="63"/>
      <c r="D402" s="63"/>
      <c r="E402" s="63"/>
      <c r="F402" s="63"/>
      <c r="G402" s="63"/>
      <c r="H402" s="63"/>
      <c r="I402" s="63"/>
      <c r="J402" s="66"/>
      <c r="K402" s="63"/>
      <c r="L402" s="66"/>
      <c r="M402" s="66"/>
      <c r="N402" s="14"/>
    </row>
    <row r="403" spans="1:14" x14ac:dyDescent="0.25">
      <c r="A403" s="68"/>
      <c r="B403" s="68"/>
      <c r="C403" s="63"/>
      <c r="D403" s="63"/>
      <c r="E403" s="63"/>
      <c r="F403" s="63"/>
      <c r="G403" s="63"/>
      <c r="H403" s="63"/>
      <c r="I403" s="63"/>
      <c r="J403" s="66"/>
      <c r="K403" s="63"/>
      <c r="L403" s="66"/>
      <c r="M403" s="66"/>
      <c r="N403" s="14"/>
    </row>
    <row r="404" spans="1:14" x14ac:dyDescent="0.25">
      <c r="A404" s="68"/>
      <c r="B404" s="68"/>
      <c r="C404" s="63"/>
      <c r="D404" s="63"/>
      <c r="E404" s="63"/>
      <c r="F404" s="63"/>
      <c r="G404" s="63"/>
      <c r="H404" s="63"/>
      <c r="I404" s="63"/>
      <c r="J404" s="66"/>
      <c r="K404" s="63"/>
      <c r="L404" s="66"/>
      <c r="M404" s="66"/>
      <c r="N404" s="14"/>
    </row>
    <row r="405" spans="1:14" x14ac:dyDescent="0.25">
      <c r="A405" s="68"/>
      <c r="B405" s="68"/>
      <c r="C405" s="63"/>
      <c r="D405" s="63"/>
      <c r="E405" s="63"/>
      <c r="F405" s="63"/>
      <c r="G405" s="63"/>
      <c r="H405" s="63"/>
      <c r="I405" s="63"/>
      <c r="J405" s="66"/>
      <c r="K405" s="63"/>
      <c r="L405" s="66"/>
      <c r="M405" s="66"/>
      <c r="N405" s="14"/>
    </row>
    <row r="406" spans="1:14" x14ac:dyDescent="0.25">
      <c r="A406" s="68"/>
      <c r="B406" s="68"/>
      <c r="C406" s="63"/>
      <c r="D406" s="63"/>
      <c r="E406" s="63"/>
      <c r="F406" s="63"/>
      <c r="G406" s="63"/>
      <c r="H406" s="63"/>
      <c r="I406" s="63"/>
      <c r="J406" s="66"/>
      <c r="K406" s="63"/>
      <c r="L406" s="66"/>
      <c r="M406" s="66"/>
      <c r="N406" s="14"/>
    </row>
    <row r="407" spans="1:14" x14ac:dyDescent="0.25">
      <c r="A407" s="68"/>
      <c r="B407" s="68"/>
      <c r="C407" s="63"/>
      <c r="D407" s="63"/>
      <c r="E407" s="63"/>
      <c r="F407" s="63"/>
      <c r="G407" s="63"/>
      <c r="H407" s="63"/>
      <c r="I407" s="63"/>
      <c r="J407" s="66"/>
      <c r="K407" s="63"/>
      <c r="L407" s="66"/>
      <c r="M407" s="66"/>
      <c r="N407" s="14"/>
    </row>
    <row r="408" spans="1:14" x14ac:dyDescent="0.25">
      <c r="A408" s="68"/>
      <c r="B408" s="68"/>
      <c r="C408" s="63"/>
      <c r="D408" s="63"/>
      <c r="E408" s="63"/>
      <c r="F408" s="63"/>
      <c r="G408" s="63"/>
      <c r="H408" s="63"/>
      <c r="I408" s="63"/>
      <c r="J408" s="66"/>
      <c r="K408" s="63"/>
      <c r="L408" s="66"/>
      <c r="M408" s="66"/>
      <c r="N408" s="14"/>
    </row>
    <row r="409" spans="1:14" x14ac:dyDescent="0.25">
      <c r="A409" s="68"/>
      <c r="B409" s="68"/>
      <c r="C409" s="63"/>
      <c r="D409" s="63"/>
      <c r="E409" s="63"/>
      <c r="F409" s="63"/>
      <c r="G409" s="63"/>
      <c r="H409" s="63"/>
      <c r="I409" s="63"/>
      <c r="J409" s="66"/>
      <c r="K409" s="63"/>
      <c r="L409" s="66"/>
      <c r="M409" s="66"/>
      <c r="N409" s="14"/>
    </row>
    <row r="410" spans="1:14" x14ac:dyDescent="0.25">
      <c r="A410" s="68"/>
      <c r="B410" s="68"/>
      <c r="C410" s="63"/>
      <c r="D410" s="63"/>
      <c r="E410" s="63"/>
      <c r="F410" s="63"/>
      <c r="G410" s="63"/>
      <c r="H410" s="63"/>
      <c r="I410" s="63"/>
      <c r="J410" s="66"/>
      <c r="K410" s="63"/>
      <c r="L410" s="66"/>
      <c r="M410" s="66"/>
      <c r="N410" s="14"/>
    </row>
    <row r="411" spans="1:14" x14ac:dyDescent="0.25">
      <c r="A411" s="68"/>
      <c r="B411" s="68"/>
      <c r="C411" s="63"/>
      <c r="D411" s="63"/>
      <c r="E411" s="63"/>
      <c r="F411" s="63"/>
      <c r="G411" s="63"/>
      <c r="H411" s="63"/>
      <c r="I411" s="63"/>
      <c r="J411" s="66"/>
      <c r="K411" s="63"/>
      <c r="L411" s="66"/>
      <c r="M411" s="66"/>
      <c r="N411" s="14"/>
    </row>
    <row r="412" spans="1:14" x14ac:dyDescent="0.25">
      <c r="A412" s="68"/>
      <c r="B412" s="68"/>
      <c r="C412" s="63"/>
      <c r="D412" s="63"/>
      <c r="E412" s="63"/>
      <c r="F412" s="63"/>
      <c r="G412" s="63"/>
      <c r="H412" s="63"/>
      <c r="I412" s="63"/>
      <c r="J412" s="66"/>
      <c r="K412" s="63"/>
      <c r="L412" s="66"/>
      <c r="M412" s="66"/>
      <c r="N412" s="14"/>
    </row>
    <row r="413" spans="1:14" x14ac:dyDescent="0.25">
      <c r="A413" s="68"/>
      <c r="B413" s="68"/>
      <c r="C413" s="63"/>
      <c r="D413" s="63"/>
      <c r="E413" s="63"/>
      <c r="F413" s="63"/>
      <c r="G413" s="63"/>
      <c r="H413" s="63"/>
      <c r="I413" s="63"/>
      <c r="J413" s="66"/>
      <c r="K413" s="63"/>
      <c r="L413" s="66"/>
      <c r="M413" s="66"/>
      <c r="N413" s="14"/>
    </row>
    <row r="414" spans="1:14" x14ac:dyDescent="0.25">
      <c r="A414" s="68"/>
      <c r="B414" s="68"/>
      <c r="C414" s="63"/>
      <c r="D414" s="63"/>
      <c r="E414" s="63"/>
      <c r="F414" s="63"/>
      <c r="G414" s="63"/>
      <c r="H414" s="63"/>
      <c r="I414" s="63"/>
      <c r="J414" s="66"/>
      <c r="K414" s="63"/>
      <c r="L414" s="66"/>
      <c r="M414" s="66"/>
      <c r="N414" s="14"/>
    </row>
    <row r="415" spans="1:14" x14ac:dyDescent="0.25">
      <c r="A415" s="68"/>
      <c r="B415" s="68"/>
      <c r="C415" s="63"/>
      <c r="D415" s="63"/>
      <c r="E415" s="63"/>
      <c r="F415" s="63"/>
      <c r="G415" s="63"/>
      <c r="H415" s="63"/>
      <c r="I415" s="63"/>
      <c r="J415" s="66"/>
      <c r="K415" s="63"/>
      <c r="L415" s="66"/>
      <c r="M415" s="66"/>
      <c r="N415" s="14"/>
    </row>
    <row r="416" spans="1:14" x14ac:dyDescent="0.25">
      <c r="A416" s="68"/>
      <c r="B416" s="68"/>
      <c r="C416" s="63"/>
      <c r="D416" s="63"/>
      <c r="E416" s="63"/>
      <c r="F416" s="63"/>
      <c r="G416" s="63"/>
      <c r="H416" s="63"/>
      <c r="I416" s="63"/>
      <c r="J416" s="66"/>
      <c r="K416" s="63"/>
      <c r="L416" s="66"/>
      <c r="M416" s="66"/>
      <c r="N416" s="14"/>
    </row>
    <row r="417" spans="1:14" x14ac:dyDescent="0.25">
      <c r="A417" s="68"/>
      <c r="B417" s="68"/>
      <c r="C417" s="63"/>
      <c r="D417" s="63"/>
      <c r="E417" s="63"/>
      <c r="F417" s="63"/>
      <c r="G417" s="63"/>
      <c r="H417" s="63"/>
      <c r="I417" s="63"/>
      <c r="J417" s="66"/>
      <c r="K417" s="63"/>
      <c r="L417" s="66"/>
      <c r="M417" s="66"/>
      <c r="N417" s="14"/>
    </row>
    <row r="418" spans="1:14" x14ac:dyDescent="0.25">
      <c r="A418" s="68"/>
      <c r="B418" s="68"/>
      <c r="C418" s="63"/>
      <c r="D418" s="63"/>
      <c r="E418" s="63"/>
      <c r="F418" s="63"/>
      <c r="G418" s="63"/>
      <c r="H418" s="63"/>
      <c r="I418" s="63"/>
      <c r="J418" s="66"/>
      <c r="K418" s="63"/>
      <c r="L418" s="66"/>
      <c r="M418" s="66"/>
      <c r="N418" s="14"/>
    </row>
    <row r="419" spans="1:14" x14ac:dyDescent="0.25">
      <c r="A419" s="68"/>
      <c r="B419" s="68"/>
      <c r="C419" s="63"/>
      <c r="D419" s="63"/>
      <c r="E419" s="63"/>
      <c r="F419" s="63"/>
      <c r="G419" s="63"/>
      <c r="H419" s="63"/>
      <c r="I419" s="63"/>
      <c r="J419" s="66"/>
      <c r="K419" s="63"/>
      <c r="L419" s="66"/>
      <c r="M419" s="66"/>
      <c r="N419" s="14"/>
    </row>
    <row r="420" spans="1:14" x14ac:dyDescent="0.25">
      <c r="A420" s="68"/>
      <c r="B420" s="68"/>
      <c r="C420" s="63"/>
      <c r="D420" s="63"/>
      <c r="E420" s="63"/>
      <c r="F420" s="63"/>
      <c r="G420" s="63"/>
      <c r="H420" s="63"/>
      <c r="I420" s="63"/>
      <c r="J420" s="66"/>
      <c r="K420" s="63"/>
      <c r="L420" s="66"/>
      <c r="M420" s="66"/>
      <c r="N420" s="14"/>
    </row>
    <row r="421" spans="1:14" x14ac:dyDescent="0.25">
      <c r="A421" s="68"/>
      <c r="B421" s="68"/>
      <c r="C421" s="63"/>
      <c r="D421" s="63"/>
      <c r="E421" s="63"/>
      <c r="F421" s="63"/>
      <c r="G421" s="63"/>
      <c r="H421" s="63"/>
      <c r="I421" s="63"/>
      <c r="J421" s="66"/>
      <c r="K421" s="63"/>
      <c r="L421" s="66"/>
      <c r="M421" s="66"/>
      <c r="N421" s="14"/>
    </row>
    <row r="422" spans="1:14" x14ac:dyDescent="0.25">
      <c r="A422" s="68"/>
      <c r="B422" s="68"/>
      <c r="C422" s="63"/>
      <c r="D422" s="63"/>
      <c r="E422" s="63"/>
      <c r="F422" s="63"/>
      <c r="G422" s="63"/>
      <c r="H422" s="63"/>
      <c r="I422" s="63"/>
      <c r="J422" s="66"/>
      <c r="K422" s="63"/>
      <c r="L422" s="66"/>
      <c r="M422" s="66"/>
      <c r="N422" s="14"/>
    </row>
    <row r="423" spans="1:14" x14ac:dyDescent="0.25">
      <c r="A423" s="68"/>
      <c r="B423" s="68"/>
      <c r="C423" s="63"/>
      <c r="D423" s="63"/>
      <c r="E423" s="63"/>
      <c r="F423" s="63"/>
      <c r="G423" s="63"/>
      <c r="H423" s="63"/>
      <c r="I423" s="63"/>
      <c r="J423" s="66"/>
      <c r="K423" s="63"/>
      <c r="L423" s="66"/>
      <c r="M423" s="66"/>
      <c r="N423" s="14"/>
    </row>
    <row r="424" spans="1:14" x14ac:dyDescent="0.25">
      <c r="A424" s="68"/>
      <c r="B424" s="68"/>
      <c r="C424" s="63"/>
      <c r="D424" s="63"/>
      <c r="E424" s="63"/>
      <c r="F424" s="63"/>
      <c r="G424" s="63"/>
      <c r="H424" s="63"/>
      <c r="I424" s="63"/>
      <c r="J424" s="66"/>
      <c r="K424" s="63"/>
      <c r="L424" s="66"/>
      <c r="M424" s="66"/>
      <c r="N424" s="14"/>
    </row>
    <row r="425" spans="1:14" x14ac:dyDescent="0.25">
      <c r="A425" s="68"/>
      <c r="B425" s="68"/>
      <c r="C425" s="63"/>
      <c r="D425" s="63"/>
      <c r="E425" s="63"/>
      <c r="F425" s="63"/>
      <c r="G425" s="63"/>
      <c r="H425" s="63"/>
      <c r="I425" s="63"/>
      <c r="J425" s="66"/>
      <c r="K425" s="63"/>
      <c r="L425" s="66"/>
      <c r="M425" s="66"/>
      <c r="N425" s="14"/>
    </row>
    <row r="426" spans="1:14" x14ac:dyDescent="0.25">
      <c r="A426" s="68"/>
      <c r="B426" s="68"/>
      <c r="C426" s="63"/>
      <c r="D426" s="63"/>
      <c r="E426" s="63"/>
      <c r="F426" s="63"/>
      <c r="G426" s="63"/>
      <c r="H426" s="63"/>
      <c r="I426" s="63"/>
      <c r="J426" s="66"/>
      <c r="K426" s="63"/>
      <c r="L426" s="66"/>
      <c r="M426" s="66"/>
      <c r="N426" s="14"/>
    </row>
    <row r="427" spans="1:14" x14ac:dyDescent="0.25">
      <c r="A427" s="68"/>
      <c r="B427" s="68"/>
      <c r="C427" s="63"/>
      <c r="D427" s="63"/>
      <c r="E427" s="63"/>
      <c r="F427" s="63"/>
      <c r="G427" s="63"/>
      <c r="H427" s="63"/>
      <c r="I427" s="63"/>
      <c r="J427" s="66"/>
      <c r="K427" s="63"/>
      <c r="L427" s="66"/>
      <c r="M427" s="66"/>
      <c r="N427" s="14"/>
    </row>
    <row r="428" spans="1:14" x14ac:dyDescent="0.25">
      <c r="A428" s="68"/>
      <c r="B428" s="68"/>
      <c r="C428" s="63"/>
      <c r="D428" s="63"/>
      <c r="E428" s="63"/>
      <c r="F428" s="63"/>
      <c r="G428" s="63"/>
      <c r="H428" s="63"/>
      <c r="I428" s="63"/>
      <c r="J428" s="66"/>
      <c r="K428" s="63"/>
      <c r="L428" s="66"/>
      <c r="M428" s="66"/>
      <c r="N428" s="14"/>
    </row>
    <row r="429" spans="1:14" x14ac:dyDescent="0.25">
      <c r="A429" s="68"/>
      <c r="B429" s="68"/>
      <c r="C429" s="63"/>
      <c r="D429" s="63"/>
      <c r="E429" s="63"/>
      <c r="F429" s="63"/>
      <c r="G429" s="63"/>
      <c r="H429" s="63"/>
      <c r="I429" s="63"/>
      <c r="J429" s="66"/>
      <c r="K429" s="63"/>
      <c r="L429" s="66"/>
      <c r="M429" s="66"/>
      <c r="N429" s="14"/>
    </row>
    <row r="430" spans="1:14" x14ac:dyDescent="0.25">
      <c r="A430" s="68"/>
      <c r="B430" s="68"/>
      <c r="C430" s="63"/>
      <c r="D430" s="63"/>
      <c r="E430" s="63"/>
      <c r="F430" s="63"/>
      <c r="G430" s="63"/>
      <c r="H430" s="63"/>
      <c r="I430" s="63"/>
      <c r="J430" s="66"/>
      <c r="K430" s="63"/>
      <c r="L430" s="66"/>
      <c r="M430" s="66"/>
      <c r="N430" s="14"/>
    </row>
    <row r="431" spans="1:14" x14ac:dyDescent="0.25">
      <c r="A431" s="68"/>
      <c r="B431" s="68"/>
      <c r="C431" s="63"/>
      <c r="D431" s="63"/>
      <c r="E431" s="63"/>
      <c r="F431" s="63"/>
      <c r="G431" s="63"/>
      <c r="H431" s="63"/>
      <c r="I431" s="63"/>
      <c r="J431" s="66"/>
      <c r="K431" s="63"/>
      <c r="L431" s="66"/>
      <c r="M431" s="66"/>
      <c r="N431" s="14"/>
    </row>
    <row r="432" spans="1:14" x14ac:dyDescent="0.25">
      <c r="A432" s="68"/>
      <c r="B432" s="68"/>
      <c r="C432" s="63"/>
      <c r="D432" s="63"/>
      <c r="E432" s="63"/>
      <c r="F432" s="63"/>
      <c r="G432" s="63"/>
      <c r="H432" s="63"/>
      <c r="I432" s="63"/>
      <c r="J432" s="66"/>
      <c r="K432" s="63"/>
      <c r="L432" s="66"/>
      <c r="M432" s="66"/>
      <c r="N432" s="14"/>
    </row>
    <row r="433" spans="1:14" x14ac:dyDescent="0.25">
      <c r="A433" s="68"/>
      <c r="B433" s="68"/>
      <c r="C433" s="63"/>
      <c r="D433" s="63"/>
      <c r="E433" s="63"/>
      <c r="F433" s="63"/>
      <c r="G433" s="63"/>
      <c r="H433" s="63"/>
      <c r="I433" s="63"/>
      <c r="J433" s="66"/>
      <c r="K433" s="63"/>
      <c r="L433" s="66"/>
      <c r="M433" s="66"/>
      <c r="N433" s="14"/>
    </row>
    <row r="434" spans="1:14" x14ac:dyDescent="0.25">
      <c r="A434" s="68"/>
      <c r="B434" s="68"/>
      <c r="C434" s="63"/>
      <c r="D434" s="63"/>
      <c r="E434" s="63"/>
      <c r="F434" s="63"/>
      <c r="G434" s="63"/>
      <c r="H434" s="63"/>
      <c r="I434" s="63"/>
      <c r="J434" s="66"/>
      <c r="K434" s="63"/>
      <c r="L434" s="66"/>
      <c r="M434" s="66"/>
      <c r="N434" s="14"/>
    </row>
    <row r="435" spans="1:14" x14ac:dyDescent="0.25">
      <c r="A435" s="68"/>
      <c r="B435" s="68"/>
      <c r="C435" s="63"/>
      <c r="D435" s="63"/>
      <c r="E435" s="63"/>
      <c r="F435" s="63"/>
      <c r="G435" s="63"/>
      <c r="H435" s="63"/>
      <c r="I435" s="63"/>
      <c r="J435" s="66"/>
      <c r="K435" s="63"/>
      <c r="L435" s="66"/>
      <c r="M435" s="66"/>
      <c r="N435" s="14"/>
    </row>
    <row r="436" spans="1:14" x14ac:dyDescent="0.25">
      <c r="A436" s="68"/>
      <c r="B436" s="68"/>
      <c r="C436" s="63"/>
      <c r="D436" s="63"/>
      <c r="E436" s="63"/>
      <c r="F436" s="63"/>
      <c r="G436" s="63"/>
      <c r="H436" s="63"/>
      <c r="I436" s="63"/>
      <c r="J436" s="66"/>
      <c r="K436" s="63"/>
      <c r="L436" s="66"/>
      <c r="M436" s="66"/>
      <c r="N436" s="14"/>
    </row>
    <row r="437" spans="1:14" x14ac:dyDescent="0.25">
      <c r="A437" s="68"/>
      <c r="B437" s="68"/>
      <c r="C437" s="63"/>
      <c r="D437" s="63"/>
      <c r="E437" s="63"/>
      <c r="F437" s="63"/>
      <c r="G437" s="63"/>
      <c r="H437" s="63"/>
      <c r="I437" s="63"/>
      <c r="J437" s="66"/>
      <c r="K437" s="63"/>
      <c r="L437" s="66"/>
      <c r="M437" s="66"/>
      <c r="N437" s="14"/>
    </row>
    <row r="438" spans="1:14" x14ac:dyDescent="0.25">
      <c r="A438" s="68"/>
      <c r="B438" s="68"/>
      <c r="C438" s="63"/>
      <c r="D438" s="63"/>
      <c r="E438" s="63"/>
      <c r="F438" s="63"/>
      <c r="G438" s="63"/>
      <c r="H438" s="63"/>
      <c r="I438" s="63"/>
      <c r="J438" s="66"/>
      <c r="K438" s="63"/>
      <c r="L438" s="66"/>
      <c r="M438" s="66"/>
      <c r="N438" s="14"/>
    </row>
    <row r="439" spans="1:14" x14ac:dyDescent="0.25">
      <c r="A439" s="68"/>
      <c r="B439" s="68"/>
      <c r="C439" s="63"/>
      <c r="D439" s="63"/>
      <c r="E439" s="63"/>
      <c r="F439" s="63"/>
      <c r="G439" s="63"/>
      <c r="H439" s="63"/>
      <c r="I439" s="63"/>
      <c r="J439" s="66"/>
      <c r="K439" s="63"/>
      <c r="L439" s="66"/>
      <c r="M439" s="66"/>
      <c r="N439" s="14"/>
    </row>
    <row r="440" spans="1:14" x14ac:dyDescent="0.25">
      <c r="A440" s="68"/>
      <c r="B440" s="68"/>
      <c r="C440" s="63"/>
      <c r="D440" s="63"/>
      <c r="E440" s="63"/>
      <c r="F440" s="63"/>
      <c r="G440" s="63"/>
      <c r="H440" s="63"/>
      <c r="I440" s="63"/>
      <c r="J440" s="66"/>
      <c r="K440" s="63"/>
      <c r="L440" s="66"/>
      <c r="M440" s="66"/>
      <c r="N440" s="14"/>
    </row>
    <row r="441" spans="1:14" x14ac:dyDescent="0.25">
      <c r="A441" s="68"/>
      <c r="B441" s="68"/>
      <c r="C441" s="63"/>
      <c r="D441" s="63"/>
      <c r="E441" s="63"/>
      <c r="F441" s="63"/>
      <c r="G441" s="63"/>
      <c r="H441" s="63"/>
      <c r="I441" s="63"/>
      <c r="J441" s="66"/>
      <c r="K441" s="63"/>
      <c r="L441" s="66"/>
      <c r="M441" s="66"/>
      <c r="N441" s="14"/>
    </row>
    <row r="442" spans="1:14" x14ac:dyDescent="0.25">
      <c r="A442" s="68"/>
      <c r="B442" s="68"/>
      <c r="C442" s="63"/>
      <c r="D442" s="63"/>
      <c r="E442" s="63"/>
      <c r="F442" s="63"/>
      <c r="G442" s="63"/>
      <c r="H442" s="63"/>
      <c r="I442" s="63"/>
      <c r="J442" s="66"/>
      <c r="K442" s="63"/>
      <c r="L442" s="66"/>
      <c r="M442" s="66"/>
      <c r="N442" s="14"/>
    </row>
    <row r="443" spans="1:14" x14ac:dyDescent="0.25">
      <c r="A443" s="68"/>
      <c r="B443" s="68"/>
      <c r="C443" s="63"/>
      <c r="D443" s="63"/>
      <c r="E443" s="63"/>
      <c r="F443" s="63"/>
      <c r="G443" s="63"/>
      <c r="H443" s="63"/>
      <c r="I443" s="63"/>
      <c r="J443" s="66"/>
      <c r="K443" s="63"/>
      <c r="L443" s="66"/>
      <c r="M443" s="66"/>
      <c r="N443" s="14"/>
    </row>
    <row r="444" spans="1:14" x14ac:dyDescent="0.25">
      <c r="A444" s="68"/>
      <c r="B444" s="68"/>
      <c r="C444" s="63"/>
      <c r="D444" s="63"/>
      <c r="E444" s="63"/>
      <c r="F444" s="63"/>
      <c r="G444" s="63"/>
      <c r="H444" s="63"/>
      <c r="I444" s="63"/>
      <c r="J444" s="66"/>
      <c r="K444" s="63"/>
      <c r="L444" s="66"/>
      <c r="M444" s="66"/>
      <c r="N444" s="14"/>
    </row>
    <row r="445" spans="1:14" x14ac:dyDescent="0.25">
      <c r="A445" s="68"/>
      <c r="B445" s="68"/>
      <c r="C445" s="63"/>
      <c r="D445" s="63"/>
      <c r="E445" s="63"/>
      <c r="F445" s="63"/>
      <c r="G445" s="63"/>
      <c r="H445" s="63"/>
      <c r="I445" s="63"/>
      <c r="J445" s="66"/>
      <c r="K445" s="63"/>
      <c r="L445" s="66"/>
      <c r="M445" s="66"/>
      <c r="N445" s="14"/>
    </row>
    <row r="446" spans="1:14" x14ac:dyDescent="0.25">
      <c r="A446" s="68"/>
      <c r="B446" s="68"/>
      <c r="C446" s="63"/>
      <c r="D446" s="63"/>
      <c r="E446" s="63"/>
      <c r="F446" s="63"/>
      <c r="G446" s="63"/>
      <c r="H446" s="63"/>
      <c r="I446" s="63"/>
      <c r="J446" s="66"/>
      <c r="K446" s="63"/>
      <c r="L446" s="66"/>
      <c r="M446" s="66"/>
      <c r="N446" s="14"/>
    </row>
    <row r="447" spans="1:14" x14ac:dyDescent="0.25">
      <c r="A447" s="68"/>
      <c r="B447" s="68"/>
      <c r="C447" s="63"/>
      <c r="D447" s="63"/>
      <c r="E447" s="63"/>
      <c r="F447" s="63"/>
      <c r="G447" s="63"/>
      <c r="H447" s="63"/>
      <c r="I447" s="63"/>
      <c r="J447" s="66"/>
      <c r="K447" s="63"/>
      <c r="L447" s="66"/>
      <c r="M447" s="66"/>
      <c r="N447" s="14"/>
    </row>
    <row r="448" spans="1:14" x14ac:dyDescent="0.25">
      <c r="A448" s="68"/>
      <c r="B448" s="68"/>
      <c r="C448" s="63"/>
      <c r="D448" s="63"/>
      <c r="E448" s="63"/>
      <c r="F448" s="63"/>
      <c r="G448" s="63"/>
      <c r="H448" s="63"/>
      <c r="I448" s="63"/>
      <c r="J448" s="66"/>
      <c r="K448" s="63"/>
      <c r="L448" s="66"/>
      <c r="M448" s="66"/>
      <c r="N448" s="14"/>
    </row>
    <row r="449" spans="1:14" x14ac:dyDescent="0.25">
      <c r="A449" s="68"/>
      <c r="B449" s="68"/>
      <c r="C449" s="63"/>
      <c r="D449" s="63"/>
      <c r="E449" s="63"/>
      <c r="F449" s="63"/>
      <c r="G449" s="63"/>
      <c r="H449" s="63"/>
      <c r="I449" s="63"/>
      <c r="J449" s="66"/>
      <c r="K449" s="63"/>
      <c r="L449" s="66"/>
      <c r="M449" s="66"/>
      <c r="N449" s="14"/>
    </row>
    <row r="450" spans="1:14" x14ac:dyDescent="0.25">
      <c r="A450" s="68"/>
      <c r="B450" s="68"/>
      <c r="C450" s="63"/>
      <c r="D450" s="63"/>
      <c r="E450" s="63"/>
      <c r="F450" s="63"/>
      <c r="G450" s="63"/>
      <c r="H450" s="63"/>
      <c r="I450" s="63"/>
      <c r="J450" s="66"/>
      <c r="K450" s="63"/>
      <c r="L450" s="66"/>
      <c r="M450" s="66"/>
      <c r="N450" s="14"/>
    </row>
    <row r="451" spans="1:14" x14ac:dyDescent="0.25">
      <c r="A451" s="68"/>
      <c r="B451" s="68"/>
      <c r="C451" s="63"/>
      <c r="D451" s="63"/>
      <c r="E451" s="63"/>
      <c r="F451" s="63"/>
      <c r="G451" s="63"/>
      <c r="H451" s="63"/>
      <c r="I451" s="63"/>
      <c r="J451" s="66"/>
      <c r="K451" s="63"/>
      <c r="L451" s="66"/>
      <c r="M451" s="66"/>
      <c r="N451" s="14"/>
    </row>
    <row r="452" spans="1:14" x14ac:dyDescent="0.25">
      <c r="A452" s="68"/>
      <c r="B452" s="68"/>
      <c r="C452" s="63"/>
      <c r="D452" s="63"/>
      <c r="E452" s="63"/>
      <c r="F452" s="63"/>
      <c r="G452" s="63"/>
      <c r="H452" s="63"/>
      <c r="I452" s="63"/>
      <c r="J452" s="66"/>
      <c r="K452" s="63"/>
      <c r="L452" s="66"/>
      <c r="M452" s="66"/>
      <c r="N452" s="14"/>
    </row>
    <row r="453" spans="1:14" x14ac:dyDescent="0.25">
      <c r="A453" s="68"/>
      <c r="B453" s="68"/>
      <c r="C453" s="63"/>
      <c r="D453" s="63"/>
      <c r="E453" s="63"/>
      <c r="F453" s="63"/>
      <c r="G453" s="63"/>
      <c r="H453" s="63"/>
      <c r="I453" s="63"/>
      <c r="J453" s="66"/>
      <c r="K453" s="63"/>
      <c r="L453" s="66"/>
      <c r="M453" s="66"/>
      <c r="N453" s="14"/>
    </row>
    <row r="454" spans="1:14" x14ac:dyDescent="0.25">
      <c r="A454" s="68"/>
      <c r="B454" s="68"/>
      <c r="C454" s="63"/>
      <c r="D454" s="63"/>
      <c r="E454" s="63"/>
      <c r="F454" s="63"/>
      <c r="G454" s="63"/>
      <c r="H454" s="63"/>
      <c r="I454" s="63"/>
      <c r="J454" s="66"/>
      <c r="K454" s="63"/>
      <c r="L454" s="66"/>
      <c r="M454" s="66"/>
      <c r="N454" s="14"/>
    </row>
    <row r="455" spans="1:14" x14ac:dyDescent="0.25">
      <c r="A455" s="68"/>
      <c r="B455" s="68"/>
      <c r="C455" s="63"/>
      <c r="D455" s="63"/>
      <c r="E455" s="63"/>
      <c r="F455" s="63"/>
      <c r="G455" s="63"/>
      <c r="H455" s="63"/>
      <c r="I455" s="63"/>
      <c r="J455" s="66"/>
      <c r="K455" s="63"/>
      <c r="L455" s="66"/>
      <c r="M455" s="66"/>
      <c r="N455" s="14"/>
    </row>
    <row r="456" spans="1:14" x14ac:dyDescent="0.25">
      <c r="A456" s="68"/>
      <c r="B456" s="68"/>
      <c r="C456" s="63"/>
      <c r="D456" s="63"/>
      <c r="E456" s="63"/>
      <c r="F456" s="63"/>
      <c r="G456" s="63"/>
      <c r="H456" s="63"/>
      <c r="I456" s="63"/>
      <c r="J456" s="66"/>
      <c r="K456" s="63"/>
      <c r="L456" s="66"/>
      <c r="M456" s="66"/>
      <c r="N456" s="14"/>
    </row>
    <row r="457" spans="1:14" x14ac:dyDescent="0.25">
      <c r="A457" s="68"/>
      <c r="B457" s="68"/>
      <c r="C457" s="63"/>
      <c r="D457" s="63"/>
      <c r="E457" s="63"/>
      <c r="F457" s="63"/>
      <c r="G457" s="63"/>
      <c r="H457" s="63"/>
      <c r="I457" s="63"/>
      <c r="J457" s="66"/>
      <c r="K457" s="63"/>
      <c r="L457" s="66"/>
      <c r="M457" s="66"/>
      <c r="N457" s="14"/>
    </row>
    <row r="458" spans="1:14" x14ac:dyDescent="0.25">
      <c r="A458" s="68"/>
      <c r="B458" s="68"/>
      <c r="C458" s="63"/>
      <c r="D458" s="63"/>
      <c r="E458" s="63"/>
      <c r="F458" s="63"/>
      <c r="G458" s="63"/>
      <c r="H458" s="63"/>
      <c r="I458" s="63"/>
      <c r="J458" s="66"/>
      <c r="K458" s="63"/>
      <c r="L458" s="66"/>
      <c r="M458" s="66"/>
      <c r="N458" s="14"/>
    </row>
    <row r="459" spans="1:14" x14ac:dyDescent="0.25">
      <c r="A459" s="68"/>
      <c r="B459" s="68"/>
      <c r="C459" s="63"/>
      <c r="D459" s="63"/>
      <c r="E459" s="63"/>
      <c r="F459" s="63"/>
      <c r="G459" s="63"/>
      <c r="H459" s="63"/>
      <c r="I459" s="63"/>
      <c r="J459" s="66"/>
      <c r="K459" s="63"/>
      <c r="L459" s="66"/>
      <c r="M459" s="66"/>
      <c r="N459" s="14"/>
    </row>
    <row r="460" spans="1:14" x14ac:dyDescent="0.25">
      <c r="A460" s="68"/>
      <c r="B460" s="68"/>
      <c r="C460" s="63"/>
      <c r="D460" s="63"/>
      <c r="E460" s="63"/>
      <c r="F460" s="63"/>
      <c r="G460" s="63"/>
      <c r="H460" s="63"/>
      <c r="I460" s="63"/>
      <c r="J460" s="66"/>
      <c r="K460" s="63"/>
      <c r="L460" s="66"/>
      <c r="M460" s="66"/>
      <c r="N460" s="14"/>
    </row>
    <row r="461" spans="1:14" x14ac:dyDescent="0.25">
      <c r="A461" s="68"/>
      <c r="B461" s="68"/>
      <c r="C461" s="63"/>
      <c r="D461" s="63"/>
      <c r="E461" s="63"/>
      <c r="F461" s="63"/>
      <c r="G461" s="63"/>
      <c r="H461" s="63"/>
      <c r="I461" s="63"/>
      <c r="J461" s="66"/>
      <c r="K461" s="63"/>
      <c r="L461" s="66"/>
      <c r="M461" s="66"/>
      <c r="N461" s="14"/>
    </row>
    <row r="462" spans="1:14" x14ac:dyDescent="0.25">
      <c r="A462" s="68"/>
      <c r="B462" s="68"/>
      <c r="C462" s="63"/>
      <c r="D462" s="63"/>
      <c r="E462" s="63"/>
      <c r="F462" s="63"/>
      <c r="G462" s="63"/>
      <c r="H462" s="63"/>
      <c r="I462" s="63"/>
      <c r="J462" s="66"/>
      <c r="K462" s="63"/>
      <c r="L462" s="66"/>
      <c r="M462" s="66"/>
      <c r="N462" s="14"/>
    </row>
    <row r="463" spans="1:14" x14ac:dyDescent="0.25">
      <c r="A463" s="68"/>
      <c r="B463" s="68"/>
      <c r="C463" s="63"/>
      <c r="D463" s="63"/>
      <c r="E463" s="63"/>
      <c r="F463" s="63"/>
      <c r="G463" s="63"/>
      <c r="H463" s="63"/>
      <c r="I463" s="63"/>
      <c r="J463" s="66"/>
      <c r="K463" s="63"/>
      <c r="L463" s="66"/>
      <c r="M463" s="66"/>
      <c r="N463" s="14"/>
    </row>
    <row r="464" spans="1:14" x14ac:dyDescent="0.25">
      <c r="A464" s="68"/>
      <c r="B464" s="68"/>
      <c r="C464" s="63"/>
      <c r="D464" s="63"/>
      <c r="E464" s="63"/>
      <c r="F464" s="63"/>
      <c r="G464" s="63"/>
      <c r="H464" s="63"/>
      <c r="I464" s="63"/>
      <c r="J464" s="66"/>
      <c r="K464" s="63"/>
      <c r="L464" s="66"/>
      <c r="M464" s="66"/>
      <c r="N464" s="14"/>
    </row>
    <row r="465" spans="1:14" x14ac:dyDescent="0.25">
      <c r="A465" s="68"/>
      <c r="B465" s="68"/>
      <c r="C465" s="63"/>
      <c r="D465" s="63"/>
      <c r="E465" s="63"/>
      <c r="F465" s="63"/>
      <c r="G465" s="63"/>
      <c r="H465" s="63"/>
      <c r="I465" s="63"/>
      <c r="J465" s="66"/>
      <c r="K465" s="63"/>
      <c r="L465" s="66"/>
      <c r="M465" s="66"/>
      <c r="N465" s="14"/>
    </row>
    <row r="466" spans="1:14" x14ac:dyDescent="0.25">
      <c r="A466" s="68"/>
      <c r="B466" s="68"/>
      <c r="C466" s="63"/>
      <c r="D466" s="63"/>
      <c r="E466" s="63"/>
      <c r="F466" s="63"/>
      <c r="G466" s="63"/>
      <c r="H466" s="63"/>
      <c r="I466" s="63"/>
      <c r="J466" s="66"/>
      <c r="K466" s="63"/>
      <c r="L466" s="66"/>
      <c r="M466" s="66"/>
      <c r="N466" s="14"/>
    </row>
    <row r="467" spans="1:14" x14ac:dyDescent="0.25">
      <c r="A467" s="68"/>
      <c r="B467" s="68"/>
      <c r="C467" s="63"/>
      <c r="D467" s="63"/>
      <c r="E467" s="63"/>
      <c r="F467" s="63"/>
      <c r="G467" s="63"/>
      <c r="H467" s="63"/>
      <c r="I467" s="63"/>
      <c r="J467" s="66"/>
      <c r="K467" s="63"/>
      <c r="L467" s="66"/>
      <c r="M467" s="66"/>
      <c r="N467" s="14"/>
    </row>
    <row r="468" spans="1:14" x14ac:dyDescent="0.25">
      <c r="A468" s="68"/>
      <c r="B468" s="68"/>
      <c r="C468" s="63"/>
      <c r="D468" s="63"/>
      <c r="E468" s="63"/>
      <c r="F468" s="63"/>
      <c r="G468" s="63"/>
      <c r="H468" s="63"/>
      <c r="I468" s="63"/>
      <c r="J468" s="66"/>
      <c r="K468" s="63"/>
      <c r="L468" s="66"/>
      <c r="M468" s="66"/>
      <c r="N468" s="14"/>
    </row>
    <row r="469" spans="1:14" x14ac:dyDescent="0.25">
      <c r="A469" s="68"/>
      <c r="B469" s="68"/>
      <c r="C469" s="63"/>
      <c r="D469" s="63"/>
      <c r="E469" s="63"/>
      <c r="F469" s="63"/>
      <c r="G469" s="63"/>
      <c r="H469" s="63"/>
      <c r="I469" s="63"/>
      <c r="J469" s="66"/>
      <c r="K469" s="63"/>
      <c r="L469" s="66"/>
      <c r="M469" s="66"/>
      <c r="N469" s="14"/>
    </row>
    <row r="470" spans="1:14" x14ac:dyDescent="0.25">
      <c r="A470" s="68"/>
      <c r="B470" s="68"/>
      <c r="C470" s="63"/>
      <c r="D470" s="63"/>
      <c r="E470" s="63"/>
      <c r="F470" s="63"/>
      <c r="G470" s="63"/>
      <c r="H470" s="63"/>
      <c r="I470" s="63"/>
      <c r="J470" s="66"/>
      <c r="K470" s="63"/>
      <c r="L470" s="66"/>
      <c r="M470" s="66"/>
      <c r="N470" s="14"/>
    </row>
    <row r="471" spans="1:14" x14ac:dyDescent="0.25">
      <c r="A471" s="68"/>
      <c r="B471" s="68"/>
      <c r="C471" s="63"/>
      <c r="D471" s="63"/>
      <c r="E471" s="63"/>
      <c r="F471" s="63"/>
      <c r="G471" s="63"/>
      <c r="H471" s="63"/>
      <c r="I471" s="63"/>
      <c r="J471" s="66"/>
      <c r="K471" s="63"/>
      <c r="L471" s="66"/>
      <c r="M471" s="66"/>
      <c r="N471" s="14"/>
    </row>
    <row r="472" spans="1:14" x14ac:dyDescent="0.25">
      <c r="A472" s="68"/>
      <c r="B472" s="68"/>
      <c r="C472" s="63"/>
      <c r="D472" s="63"/>
      <c r="E472" s="63"/>
      <c r="F472" s="63"/>
      <c r="G472" s="63"/>
      <c r="H472" s="63"/>
      <c r="I472" s="63"/>
      <c r="J472" s="66"/>
      <c r="K472" s="63"/>
      <c r="L472" s="66"/>
      <c r="M472" s="66"/>
      <c r="N472" s="14"/>
    </row>
    <row r="473" spans="1:14" x14ac:dyDescent="0.25">
      <c r="A473" s="68"/>
      <c r="B473" s="68"/>
      <c r="C473" s="63"/>
      <c r="D473" s="63"/>
      <c r="E473" s="63"/>
      <c r="F473" s="63"/>
      <c r="G473" s="63"/>
      <c r="H473" s="63"/>
      <c r="I473" s="63"/>
      <c r="J473" s="66"/>
      <c r="K473" s="63"/>
      <c r="L473" s="66"/>
      <c r="M473" s="66"/>
      <c r="N473" s="14"/>
    </row>
    <row r="474" spans="1:14" x14ac:dyDescent="0.25">
      <c r="A474" s="68"/>
      <c r="B474" s="68"/>
      <c r="C474" s="63"/>
      <c r="D474" s="63"/>
      <c r="E474" s="63"/>
      <c r="F474" s="63"/>
      <c r="G474" s="63"/>
      <c r="H474" s="63"/>
      <c r="I474" s="63"/>
      <c r="J474" s="66"/>
      <c r="K474" s="63"/>
      <c r="L474" s="66"/>
      <c r="M474" s="66"/>
      <c r="N474" s="14"/>
    </row>
    <row r="475" spans="1:14" x14ac:dyDescent="0.25">
      <c r="A475" s="68"/>
      <c r="B475" s="68"/>
      <c r="C475" s="63"/>
      <c r="D475" s="63"/>
      <c r="E475" s="63"/>
      <c r="F475" s="63"/>
      <c r="G475" s="63"/>
      <c r="H475" s="63"/>
      <c r="I475" s="63"/>
      <c r="J475" s="66"/>
      <c r="K475" s="63"/>
      <c r="L475" s="66"/>
      <c r="M475" s="66"/>
      <c r="N475" s="14"/>
    </row>
    <row r="476" spans="1:14" x14ac:dyDescent="0.25">
      <c r="A476" s="68"/>
      <c r="B476" s="68"/>
      <c r="C476" s="63"/>
      <c r="D476" s="63"/>
      <c r="E476" s="63"/>
      <c r="F476" s="63"/>
      <c r="G476" s="63"/>
      <c r="H476" s="63"/>
      <c r="I476" s="63"/>
      <c r="J476" s="66"/>
      <c r="K476" s="63"/>
      <c r="L476" s="66"/>
      <c r="M476" s="66"/>
      <c r="N476" s="14"/>
    </row>
    <row r="477" spans="1:14" x14ac:dyDescent="0.25">
      <c r="A477" s="68"/>
      <c r="B477" s="68"/>
      <c r="C477" s="63"/>
      <c r="D477" s="63"/>
      <c r="E477" s="63"/>
      <c r="F477" s="63"/>
      <c r="G477" s="63"/>
      <c r="H477" s="63"/>
      <c r="I477" s="63"/>
      <c r="J477" s="66"/>
      <c r="K477" s="63"/>
      <c r="L477" s="66"/>
      <c r="M477" s="66"/>
      <c r="N477" s="14"/>
    </row>
    <row r="478" spans="1:14" x14ac:dyDescent="0.25">
      <c r="A478" s="68"/>
      <c r="B478" s="68"/>
      <c r="C478" s="63"/>
      <c r="D478" s="63"/>
      <c r="E478" s="63"/>
      <c r="F478" s="63"/>
      <c r="G478" s="63"/>
      <c r="H478" s="63"/>
      <c r="I478" s="63"/>
      <c r="J478" s="66"/>
      <c r="K478" s="63"/>
      <c r="L478" s="66"/>
      <c r="M478" s="66"/>
      <c r="N478" s="14"/>
    </row>
    <row r="479" spans="1:14" x14ac:dyDescent="0.25">
      <c r="A479" s="68"/>
      <c r="B479" s="68"/>
      <c r="C479" s="63"/>
      <c r="D479" s="63"/>
      <c r="E479" s="63"/>
      <c r="F479" s="63"/>
      <c r="G479" s="63"/>
      <c r="H479" s="63"/>
      <c r="I479" s="63"/>
      <c r="J479" s="66"/>
      <c r="K479" s="63"/>
      <c r="L479" s="66"/>
      <c r="M479" s="66"/>
      <c r="N479" s="14"/>
    </row>
    <row r="480" spans="1:14" x14ac:dyDescent="0.25">
      <c r="A480" s="68"/>
      <c r="B480" s="68"/>
      <c r="C480" s="63"/>
      <c r="D480" s="63"/>
      <c r="E480" s="63"/>
      <c r="F480" s="63"/>
      <c r="G480" s="63"/>
      <c r="H480" s="63"/>
      <c r="I480" s="63"/>
      <c r="J480" s="66"/>
      <c r="K480" s="63"/>
      <c r="L480" s="66"/>
      <c r="M480" s="66"/>
      <c r="N480" s="14"/>
    </row>
    <row r="481" spans="1:14" x14ac:dyDescent="0.25">
      <c r="A481" s="68"/>
      <c r="B481" s="68"/>
      <c r="C481" s="63"/>
      <c r="D481" s="63"/>
      <c r="E481" s="63"/>
      <c r="F481" s="63"/>
      <c r="G481" s="63"/>
      <c r="H481" s="63"/>
      <c r="I481" s="63"/>
      <c r="J481" s="66"/>
      <c r="K481" s="63"/>
      <c r="L481" s="66"/>
      <c r="M481" s="66"/>
      <c r="N481" s="14"/>
    </row>
    <row r="482" spans="1:14" x14ac:dyDescent="0.25">
      <c r="A482" s="68"/>
      <c r="B482" s="68"/>
      <c r="C482" s="63"/>
      <c r="D482" s="63"/>
      <c r="E482" s="63"/>
      <c r="F482" s="63"/>
      <c r="G482" s="63"/>
      <c r="H482" s="63"/>
      <c r="I482" s="63"/>
      <c r="J482" s="66"/>
      <c r="K482" s="63"/>
      <c r="L482" s="66"/>
      <c r="M482" s="66"/>
      <c r="N482" s="14"/>
    </row>
    <row r="483" spans="1:14" x14ac:dyDescent="0.25">
      <c r="A483" s="68"/>
      <c r="B483" s="68"/>
      <c r="C483" s="63"/>
      <c r="D483" s="63"/>
      <c r="E483" s="63"/>
      <c r="F483" s="63"/>
      <c r="G483" s="63"/>
      <c r="H483" s="63"/>
      <c r="I483" s="63"/>
      <c r="J483" s="66"/>
      <c r="K483" s="63"/>
      <c r="L483" s="66"/>
      <c r="M483" s="66"/>
      <c r="N483" s="14"/>
    </row>
    <row r="484" spans="1:14" x14ac:dyDescent="0.25">
      <c r="A484" s="68"/>
      <c r="B484" s="68"/>
      <c r="C484" s="63"/>
      <c r="D484" s="63"/>
      <c r="E484" s="63"/>
      <c r="F484" s="63"/>
      <c r="G484" s="63"/>
      <c r="H484" s="63"/>
      <c r="I484" s="63"/>
      <c r="J484" s="66"/>
      <c r="K484" s="63"/>
      <c r="L484" s="66"/>
      <c r="M484" s="66"/>
      <c r="N484" s="14"/>
    </row>
    <row r="485" spans="1:14" x14ac:dyDescent="0.25">
      <c r="A485" s="68"/>
      <c r="B485" s="68"/>
      <c r="C485" s="63"/>
      <c r="D485" s="63"/>
      <c r="E485" s="63"/>
      <c r="F485" s="63"/>
      <c r="G485" s="63"/>
      <c r="H485" s="63"/>
      <c r="I485" s="63"/>
      <c r="J485" s="66"/>
      <c r="K485" s="63"/>
      <c r="L485" s="66"/>
      <c r="M485" s="66"/>
      <c r="N485" s="14"/>
    </row>
    <row r="486" spans="1:14" x14ac:dyDescent="0.25">
      <c r="A486" s="68"/>
      <c r="B486" s="68"/>
      <c r="C486" s="63"/>
      <c r="D486" s="63"/>
      <c r="E486" s="63"/>
      <c r="F486" s="63"/>
      <c r="G486" s="63"/>
      <c r="H486" s="63"/>
      <c r="I486" s="63"/>
      <c r="J486" s="66"/>
      <c r="K486" s="63"/>
      <c r="L486" s="66"/>
      <c r="M486" s="66"/>
      <c r="N486" s="14"/>
    </row>
    <row r="487" spans="1:14" x14ac:dyDescent="0.25">
      <c r="A487" s="68"/>
      <c r="B487" s="68"/>
      <c r="C487" s="63"/>
      <c r="D487" s="63"/>
      <c r="E487" s="63"/>
      <c r="F487" s="63"/>
      <c r="G487" s="63"/>
      <c r="H487" s="63"/>
      <c r="I487" s="63"/>
      <c r="J487" s="66"/>
      <c r="K487" s="63"/>
      <c r="L487" s="66"/>
      <c r="M487" s="66"/>
      <c r="N487" s="14"/>
    </row>
    <row r="488" spans="1:14" x14ac:dyDescent="0.25">
      <c r="A488" s="68"/>
      <c r="B488" s="68"/>
      <c r="C488" s="63"/>
      <c r="D488" s="63"/>
      <c r="E488" s="63"/>
      <c r="F488" s="63"/>
      <c r="G488" s="63"/>
      <c r="H488" s="63"/>
      <c r="I488" s="63"/>
      <c r="J488" s="66"/>
      <c r="K488" s="63"/>
      <c r="L488" s="66"/>
      <c r="M488" s="66"/>
      <c r="N488" s="14"/>
    </row>
    <row r="489" spans="1:14" x14ac:dyDescent="0.25">
      <c r="A489" s="68"/>
      <c r="B489" s="68"/>
      <c r="C489" s="63"/>
      <c r="D489" s="63"/>
      <c r="E489" s="63"/>
      <c r="F489" s="63"/>
      <c r="G489" s="63"/>
      <c r="H489" s="63"/>
      <c r="I489" s="63"/>
      <c r="J489" s="66"/>
      <c r="K489" s="63"/>
      <c r="L489" s="66"/>
      <c r="M489" s="66"/>
      <c r="N489" s="14"/>
    </row>
    <row r="490" spans="1:14" x14ac:dyDescent="0.25">
      <c r="A490" s="68"/>
      <c r="B490" s="68"/>
      <c r="C490" s="63"/>
      <c r="D490" s="63"/>
      <c r="E490" s="63"/>
      <c r="F490" s="63"/>
      <c r="G490" s="63"/>
      <c r="H490" s="63"/>
      <c r="I490" s="63"/>
      <c r="J490" s="66"/>
      <c r="K490" s="63"/>
      <c r="L490" s="66"/>
      <c r="M490" s="66"/>
      <c r="N490" s="14"/>
    </row>
    <row r="491" spans="1:14" x14ac:dyDescent="0.25">
      <c r="A491" s="68"/>
      <c r="B491" s="68"/>
      <c r="C491" s="63"/>
      <c r="D491" s="63"/>
      <c r="E491" s="63"/>
      <c r="F491" s="63"/>
      <c r="G491" s="63"/>
      <c r="H491" s="63"/>
      <c r="I491" s="63"/>
      <c r="J491" s="66"/>
      <c r="K491" s="63"/>
      <c r="L491" s="66"/>
      <c r="M491" s="66"/>
      <c r="N491" s="14"/>
    </row>
    <row r="492" spans="1:14" x14ac:dyDescent="0.25">
      <c r="A492" s="68"/>
      <c r="B492" s="68"/>
      <c r="C492" s="63"/>
      <c r="D492" s="63"/>
      <c r="E492" s="63"/>
      <c r="F492" s="63"/>
      <c r="G492" s="63"/>
      <c r="H492" s="63"/>
      <c r="I492" s="63"/>
      <c r="J492" s="66"/>
      <c r="K492" s="63"/>
      <c r="L492" s="66"/>
      <c r="M492" s="66"/>
      <c r="N492" s="14"/>
    </row>
    <row r="493" spans="1:14" x14ac:dyDescent="0.25">
      <c r="A493" s="68"/>
      <c r="B493" s="68"/>
      <c r="C493" s="63"/>
      <c r="D493" s="63"/>
      <c r="E493" s="63"/>
      <c r="F493" s="63"/>
      <c r="G493" s="63"/>
      <c r="H493" s="63"/>
      <c r="I493" s="63"/>
      <c r="J493" s="66"/>
      <c r="K493" s="63"/>
      <c r="L493" s="66"/>
      <c r="M493" s="66"/>
      <c r="N493" s="14"/>
    </row>
    <row r="494" spans="1:14" x14ac:dyDescent="0.25">
      <c r="A494" s="68"/>
      <c r="B494" s="68"/>
      <c r="C494" s="63"/>
      <c r="D494" s="63"/>
      <c r="E494" s="63"/>
      <c r="F494" s="63"/>
      <c r="G494" s="63"/>
      <c r="H494" s="63"/>
      <c r="I494" s="63"/>
      <c r="J494" s="66"/>
      <c r="K494" s="63"/>
      <c r="L494" s="66"/>
      <c r="M494" s="66"/>
      <c r="N494" s="14"/>
    </row>
    <row r="495" spans="1:14" x14ac:dyDescent="0.25">
      <c r="A495" s="68"/>
      <c r="B495" s="68"/>
      <c r="C495" s="63"/>
      <c r="D495" s="63"/>
      <c r="E495" s="63"/>
      <c r="F495" s="63"/>
      <c r="G495" s="63"/>
      <c r="H495" s="63"/>
      <c r="I495" s="63"/>
      <c r="J495" s="66"/>
      <c r="K495" s="63"/>
      <c r="L495" s="66"/>
      <c r="M495" s="66"/>
      <c r="N495" s="14"/>
    </row>
    <row r="496" spans="1:14" x14ac:dyDescent="0.25">
      <c r="A496" s="68"/>
      <c r="B496" s="68"/>
      <c r="C496" s="63"/>
      <c r="D496" s="63"/>
      <c r="E496" s="63"/>
      <c r="F496" s="63"/>
      <c r="G496" s="63"/>
      <c r="H496" s="63"/>
      <c r="I496" s="63"/>
      <c r="J496" s="66"/>
      <c r="K496" s="63"/>
      <c r="L496" s="66"/>
      <c r="M496" s="66"/>
      <c r="N496" s="14"/>
    </row>
    <row r="497" spans="1:14" x14ac:dyDescent="0.25">
      <c r="A497" s="68"/>
      <c r="B497" s="68"/>
      <c r="C497" s="63"/>
      <c r="D497" s="63"/>
      <c r="E497" s="63"/>
      <c r="F497" s="63"/>
      <c r="G497" s="63"/>
      <c r="H497" s="63"/>
      <c r="I497" s="63"/>
      <c r="J497" s="66"/>
      <c r="K497" s="63"/>
      <c r="L497" s="66"/>
      <c r="M497" s="66"/>
      <c r="N497" s="14"/>
    </row>
    <row r="498" spans="1:14" x14ac:dyDescent="0.25">
      <c r="A498" s="68"/>
      <c r="B498" s="68"/>
      <c r="C498" s="63"/>
      <c r="D498" s="63"/>
      <c r="E498" s="63"/>
      <c r="F498" s="63"/>
      <c r="G498" s="63"/>
      <c r="H498" s="63"/>
      <c r="I498" s="63"/>
      <c r="J498" s="66"/>
      <c r="K498" s="63"/>
      <c r="L498" s="66"/>
      <c r="M498" s="66"/>
      <c r="N498" s="14"/>
    </row>
    <row r="499" spans="1:14" x14ac:dyDescent="0.25">
      <c r="A499" s="68"/>
      <c r="B499" s="68"/>
      <c r="C499" s="63"/>
      <c r="D499" s="63"/>
      <c r="E499" s="63"/>
      <c r="F499" s="63"/>
      <c r="G499" s="63"/>
      <c r="H499" s="63"/>
      <c r="I499" s="63"/>
      <c r="J499" s="66"/>
      <c r="K499" s="63"/>
      <c r="L499" s="66"/>
      <c r="M499" s="66"/>
      <c r="N499" s="14"/>
    </row>
    <row r="500" spans="1:14" x14ac:dyDescent="0.25">
      <c r="A500" s="68"/>
      <c r="B500" s="68"/>
      <c r="C500" s="63"/>
      <c r="D500" s="63"/>
      <c r="E500" s="63"/>
      <c r="F500" s="63"/>
      <c r="G500" s="63"/>
      <c r="H500" s="63"/>
      <c r="I500" s="63"/>
      <c r="J500" s="66"/>
      <c r="K500" s="63"/>
      <c r="L500" s="66"/>
      <c r="M500" s="66"/>
      <c r="N500" s="14"/>
    </row>
    <row r="501" spans="1:14" x14ac:dyDescent="0.25">
      <c r="A501" s="68"/>
      <c r="B501" s="68"/>
      <c r="C501" s="63"/>
      <c r="D501" s="63"/>
      <c r="E501" s="63"/>
      <c r="F501" s="63"/>
      <c r="G501" s="63"/>
      <c r="H501" s="63"/>
      <c r="I501" s="63"/>
      <c r="J501" s="66"/>
      <c r="K501" s="63"/>
      <c r="L501" s="66"/>
      <c r="M501" s="66"/>
      <c r="N501" s="14"/>
    </row>
    <row r="502" spans="1:14" x14ac:dyDescent="0.25">
      <c r="A502" s="68"/>
      <c r="B502" s="68"/>
      <c r="C502" s="63"/>
      <c r="D502" s="63"/>
      <c r="E502" s="63"/>
      <c r="F502" s="63"/>
      <c r="G502" s="63"/>
      <c r="H502" s="63"/>
      <c r="I502" s="63"/>
      <c r="J502" s="66"/>
      <c r="K502" s="63"/>
      <c r="L502" s="66"/>
      <c r="M502" s="66"/>
      <c r="N502" s="14"/>
    </row>
    <row r="503" spans="1:14" x14ac:dyDescent="0.25">
      <c r="A503" s="68"/>
      <c r="B503" s="68"/>
      <c r="C503" s="63"/>
      <c r="D503" s="63"/>
      <c r="E503" s="63"/>
      <c r="F503" s="63"/>
      <c r="G503" s="63"/>
      <c r="H503" s="63"/>
      <c r="I503" s="63"/>
      <c r="J503" s="66"/>
      <c r="K503" s="63"/>
      <c r="L503" s="66"/>
      <c r="M503" s="66"/>
      <c r="N503" s="14"/>
    </row>
    <row r="504" spans="1:14" x14ac:dyDescent="0.25">
      <c r="A504" s="68"/>
      <c r="B504" s="68"/>
      <c r="C504" s="63"/>
      <c r="D504" s="63"/>
      <c r="E504" s="63"/>
      <c r="F504" s="63"/>
      <c r="G504" s="63"/>
      <c r="H504" s="63"/>
      <c r="I504" s="63"/>
      <c r="J504" s="66"/>
      <c r="K504" s="63"/>
      <c r="L504" s="66"/>
      <c r="M504" s="66"/>
      <c r="N504" s="14"/>
    </row>
    <row r="505" spans="1:14" x14ac:dyDescent="0.25">
      <c r="A505" s="68"/>
      <c r="B505" s="68"/>
      <c r="C505" s="63"/>
      <c r="D505" s="63"/>
      <c r="E505" s="63"/>
      <c r="F505" s="63"/>
      <c r="G505" s="63"/>
      <c r="H505" s="63"/>
      <c r="I505" s="63"/>
      <c r="J505" s="66"/>
      <c r="K505" s="63"/>
      <c r="L505" s="66"/>
      <c r="M505" s="66"/>
      <c r="N505" s="14"/>
    </row>
    <row r="506" spans="1:14" x14ac:dyDescent="0.25">
      <c r="A506" s="68"/>
      <c r="B506" s="68"/>
      <c r="C506" s="63"/>
      <c r="D506" s="63"/>
      <c r="E506" s="63"/>
      <c r="F506" s="63"/>
      <c r="G506" s="63"/>
      <c r="H506" s="63"/>
      <c r="I506" s="63"/>
      <c r="J506" s="66"/>
      <c r="K506" s="63"/>
      <c r="L506" s="66"/>
      <c r="M506" s="66"/>
      <c r="N506" s="14"/>
    </row>
    <row r="507" spans="1:14" x14ac:dyDescent="0.25">
      <c r="A507" s="68"/>
      <c r="B507" s="68"/>
      <c r="C507" s="63"/>
      <c r="D507" s="63"/>
      <c r="E507" s="63"/>
      <c r="F507" s="63"/>
      <c r="G507" s="63"/>
      <c r="H507" s="63"/>
      <c r="I507" s="63"/>
      <c r="J507" s="66"/>
      <c r="K507" s="63"/>
      <c r="L507" s="66"/>
      <c r="M507" s="66"/>
      <c r="N507" s="14"/>
    </row>
    <row r="508" spans="1:14" x14ac:dyDescent="0.25">
      <c r="A508" s="68"/>
      <c r="B508" s="68"/>
      <c r="C508" s="63"/>
      <c r="D508" s="63"/>
      <c r="E508" s="63"/>
      <c r="F508" s="63"/>
      <c r="G508" s="63"/>
      <c r="H508" s="63"/>
      <c r="I508" s="63"/>
      <c r="J508" s="66"/>
      <c r="K508" s="63"/>
      <c r="L508" s="66"/>
      <c r="M508" s="66"/>
      <c r="N508" s="14"/>
    </row>
    <row r="509" spans="1:14" x14ac:dyDescent="0.25">
      <c r="A509" s="68"/>
      <c r="B509" s="68"/>
      <c r="C509" s="63"/>
      <c r="D509" s="63"/>
      <c r="E509" s="63"/>
      <c r="F509" s="63"/>
      <c r="G509" s="63"/>
      <c r="H509" s="63"/>
      <c r="I509" s="63"/>
      <c r="J509" s="66"/>
      <c r="K509" s="63"/>
      <c r="L509" s="66"/>
      <c r="M509" s="66"/>
      <c r="N509" s="14"/>
    </row>
    <row r="510" spans="1:14" x14ac:dyDescent="0.25">
      <c r="A510" s="68"/>
      <c r="B510" s="68"/>
      <c r="C510" s="63"/>
      <c r="D510" s="63"/>
      <c r="E510" s="63"/>
      <c r="F510" s="63"/>
      <c r="G510" s="63"/>
      <c r="H510" s="63"/>
      <c r="I510" s="63"/>
      <c r="J510" s="66"/>
      <c r="K510" s="63"/>
      <c r="L510" s="66"/>
      <c r="M510" s="66"/>
      <c r="N510" s="14"/>
    </row>
    <row r="511" spans="1:14" x14ac:dyDescent="0.25">
      <c r="A511" s="68"/>
      <c r="B511" s="68"/>
      <c r="C511" s="63"/>
      <c r="D511" s="63"/>
      <c r="E511" s="63"/>
      <c r="F511" s="63"/>
      <c r="G511" s="63"/>
      <c r="H511" s="63"/>
      <c r="I511" s="63"/>
      <c r="J511" s="66"/>
      <c r="K511" s="63"/>
      <c r="L511" s="66"/>
      <c r="M511" s="66"/>
      <c r="N511" s="14"/>
    </row>
    <row r="512" spans="1:14" x14ac:dyDescent="0.25">
      <c r="A512" s="68"/>
      <c r="B512" s="68"/>
      <c r="C512" s="63"/>
      <c r="D512" s="63"/>
      <c r="E512" s="63"/>
      <c r="F512" s="63"/>
      <c r="G512" s="63"/>
      <c r="H512" s="63"/>
      <c r="I512" s="63"/>
      <c r="J512" s="66"/>
      <c r="K512" s="63"/>
      <c r="L512" s="66"/>
      <c r="M512" s="66"/>
      <c r="N512" s="14"/>
    </row>
    <row r="513" spans="1:14" x14ac:dyDescent="0.25">
      <c r="A513" s="68"/>
      <c r="B513" s="68"/>
      <c r="C513" s="63"/>
      <c r="D513" s="63"/>
      <c r="E513" s="63"/>
      <c r="F513" s="63"/>
      <c r="G513" s="63"/>
      <c r="H513" s="63"/>
      <c r="I513" s="63"/>
      <c r="J513" s="66"/>
      <c r="K513" s="63"/>
      <c r="L513" s="66"/>
      <c r="M513" s="66"/>
      <c r="N513" s="14"/>
    </row>
    <row r="514" spans="1:14" x14ac:dyDescent="0.25">
      <c r="A514" s="68"/>
      <c r="B514" s="68"/>
      <c r="C514" s="63"/>
      <c r="D514" s="63"/>
      <c r="E514" s="63"/>
      <c r="F514" s="63"/>
      <c r="G514" s="63"/>
      <c r="H514" s="63"/>
      <c r="I514" s="63"/>
      <c r="J514" s="66"/>
      <c r="K514" s="63"/>
      <c r="L514" s="66"/>
      <c r="M514" s="66"/>
      <c r="N514" s="14"/>
    </row>
    <row r="515" spans="1:14" x14ac:dyDescent="0.25">
      <c r="A515" s="68"/>
      <c r="B515" s="68"/>
      <c r="C515" s="63"/>
      <c r="D515" s="63"/>
      <c r="E515" s="63"/>
      <c r="F515" s="63"/>
      <c r="G515" s="63"/>
      <c r="H515" s="63"/>
      <c r="I515" s="63"/>
      <c r="J515" s="66"/>
      <c r="K515" s="63"/>
      <c r="L515" s="66"/>
      <c r="M515" s="66"/>
      <c r="N515" s="14"/>
    </row>
    <row r="516" spans="1:14" x14ac:dyDescent="0.25">
      <c r="A516" s="68"/>
      <c r="B516" s="68"/>
      <c r="C516" s="63"/>
      <c r="D516" s="63"/>
      <c r="E516" s="63"/>
      <c r="F516" s="63"/>
      <c r="G516" s="63"/>
      <c r="H516" s="63"/>
      <c r="I516" s="63"/>
      <c r="J516" s="66"/>
      <c r="K516" s="63"/>
      <c r="L516" s="66"/>
      <c r="M516" s="66"/>
      <c r="N516" s="14"/>
    </row>
    <row r="517" spans="1:14" x14ac:dyDescent="0.25">
      <c r="A517" s="68"/>
      <c r="B517" s="68"/>
      <c r="C517" s="63"/>
      <c r="D517" s="63"/>
      <c r="E517" s="63"/>
      <c r="F517" s="63"/>
      <c r="G517" s="63"/>
      <c r="H517" s="63"/>
      <c r="I517" s="63"/>
      <c r="J517" s="66"/>
      <c r="K517" s="63"/>
      <c r="L517" s="66"/>
      <c r="M517" s="66"/>
      <c r="N517" s="14"/>
    </row>
    <row r="518" spans="1:14" x14ac:dyDescent="0.25">
      <c r="A518" s="68"/>
      <c r="B518" s="68"/>
      <c r="C518" s="63"/>
      <c r="D518" s="63"/>
      <c r="E518" s="63"/>
      <c r="F518" s="63"/>
      <c r="G518" s="63"/>
      <c r="H518" s="63"/>
      <c r="I518" s="63"/>
      <c r="J518" s="66"/>
      <c r="K518" s="63"/>
      <c r="L518" s="66"/>
      <c r="M518" s="66"/>
      <c r="N518" s="14"/>
    </row>
    <row r="519" spans="1:14" x14ac:dyDescent="0.25">
      <c r="A519" s="68"/>
      <c r="B519" s="68"/>
      <c r="C519" s="63"/>
      <c r="D519" s="63"/>
      <c r="E519" s="63"/>
      <c r="F519" s="63"/>
      <c r="G519" s="63"/>
      <c r="H519" s="63"/>
      <c r="I519" s="63"/>
      <c r="J519" s="66"/>
      <c r="K519" s="63"/>
      <c r="L519" s="66"/>
      <c r="M519" s="66"/>
      <c r="N519" s="14"/>
    </row>
    <row r="520" spans="1:14" x14ac:dyDescent="0.25">
      <c r="A520" s="68"/>
      <c r="B520" s="68"/>
      <c r="C520" s="63"/>
      <c r="D520" s="63"/>
      <c r="E520" s="63"/>
      <c r="F520" s="63"/>
      <c r="G520" s="63"/>
      <c r="H520" s="63"/>
      <c r="I520" s="63"/>
      <c r="J520" s="66"/>
      <c r="K520" s="63"/>
      <c r="L520" s="66"/>
      <c r="M520" s="66"/>
      <c r="N520" s="14"/>
    </row>
    <row r="521" spans="1:14" x14ac:dyDescent="0.25">
      <c r="A521" s="68"/>
      <c r="B521" s="68"/>
      <c r="C521" s="63"/>
      <c r="D521" s="63"/>
      <c r="E521" s="63"/>
      <c r="F521" s="63"/>
      <c r="G521" s="63"/>
      <c r="H521" s="63"/>
      <c r="I521" s="63"/>
      <c r="J521" s="66"/>
      <c r="K521" s="63"/>
      <c r="L521" s="66"/>
      <c r="M521" s="66"/>
      <c r="N521" s="14"/>
    </row>
    <row r="522" spans="1:14" x14ac:dyDescent="0.25">
      <c r="A522" s="68"/>
      <c r="B522" s="68"/>
      <c r="C522" s="63"/>
      <c r="D522" s="63"/>
      <c r="E522" s="63"/>
      <c r="F522" s="63"/>
      <c r="G522" s="63"/>
      <c r="H522" s="63"/>
      <c r="I522" s="63"/>
      <c r="J522" s="66"/>
      <c r="K522" s="63"/>
      <c r="L522" s="66"/>
      <c r="M522" s="66"/>
      <c r="N522" s="14"/>
    </row>
    <row r="523" spans="1:14" x14ac:dyDescent="0.25">
      <c r="A523" s="68"/>
      <c r="B523" s="68"/>
      <c r="C523" s="63"/>
      <c r="D523" s="63"/>
      <c r="E523" s="63"/>
      <c r="F523" s="63"/>
      <c r="G523" s="63"/>
      <c r="H523" s="63"/>
      <c r="I523" s="63"/>
      <c r="J523" s="66"/>
      <c r="K523" s="63"/>
      <c r="L523" s="66"/>
      <c r="M523" s="66"/>
      <c r="N523" s="14"/>
    </row>
    <row r="524" spans="1:14" x14ac:dyDescent="0.25">
      <c r="A524" s="68"/>
      <c r="B524" s="68"/>
      <c r="C524" s="63"/>
      <c r="D524" s="63"/>
      <c r="E524" s="63"/>
      <c r="F524" s="63"/>
      <c r="G524" s="63"/>
      <c r="H524" s="63"/>
      <c r="I524" s="63"/>
      <c r="J524" s="66"/>
      <c r="K524" s="63"/>
      <c r="L524" s="66"/>
      <c r="M524" s="66"/>
      <c r="N524" s="14"/>
    </row>
    <row r="525" spans="1:14" x14ac:dyDescent="0.25">
      <c r="A525" s="68"/>
      <c r="B525" s="68"/>
      <c r="C525" s="63"/>
      <c r="D525" s="63"/>
      <c r="E525" s="63"/>
      <c r="F525" s="63"/>
      <c r="G525" s="63"/>
      <c r="H525" s="63"/>
      <c r="I525" s="63"/>
      <c r="J525" s="66"/>
      <c r="K525" s="63"/>
      <c r="L525" s="66"/>
      <c r="M525" s="66"/>
      <c r="N525" s="14"/>
    </row>
    <row r="526" spans="1:14" x14ac:dyDescent="0.25">
      <c r="A526" s="68"/>
      <c r="B526" s="68"/>
      <c r="C526" s="63"/>
      <c r="D526" s="63"/>
      <c r="E526" s="63"/>
      <c r="F526" s="63"/>
      <c r="G526" s="63"/>
      <c r="H526" s="63"/>
      <c r="I526" s="63"/>
      <c r="J526" s="66"/>
      <c r="K526" s="63"/>
      <c r="L526" s="66"/>
      <c r="M526" s="66"/>
      <c r="N526" s="14"/>
    </row>
    <row r="527" spans="1:14" x14ac:dyDescent="0.25">
      <c r="A527" s="68"/>
      <c r="B527" s="68"/>
      <c r="C527" s="63"/>
      <c r="D527" s="63"/>
      <c r="E527" s="63"/>
      <c r="F527" s="63"/>
      <c r="G527" s="63"/>
      <c r="H527" s="63"/>
      <c r="I527" s="63"/>
      <c r="J527" s="66"/>
      <c r="K527" s="63"/>
      <c r="L527" s="66"/>
      <c r="M527" s="66"/>
      <c r="N527" s="14"/>
    </row>
    <row r="528" spans="1:14" x14ac:dyDescent="0.25">
      <c r="A528" s="68"/>
      <c r="B528" s="68"/>
      <c r="C528" s="63"/>
      <c r="D528" s="63"/>
      <c r="E528" s="63"/>
      <c r="F528" s="63"/>
      <c r="G528" s="63"/>
      <c r="H528" s="63"/>
      <c r="I528" s="63"/>
      <c r="J528" s="66"/>
      <c r="K528" s="63"/>
      <c r="L528" s="66"/>
      <c r="M528" s="66"/>
      <c r="N528" s="14"/>
    </row>
    <row r="529" spans="1:14" x14ac:dyDescent="0.25">
      <c r="A529" s="68"/>
      <c r="B529" s="68"/>
      <c r="C529" s="63"/>
      <c r="D529" s="63"/>
      <c r="E529" s="63"/>
      <c r="F529" s="63"/>
      <c r="G529" s="63"/>
      <c r="H529" s="63"/>
      <c r="I529" s="63"/>
      <c r="J529" s="66"/>
      <c r="K529" s="63"/>
      <c r="L529" s="66"/>
      <c r="M529" s="66"/>
      <c r="N529" s="14"/>
    </row>
    <row r="530" spans="1:14" x14ac:dyDescent="0.25">
      <c r="A530" s="68"/>
      <c r="B530" s="68"/>
      <c r="C530" s="63"/>
      <c r="D530" s="63"/>
      <c r="E530" s="63"/>
      <c r="F530" s="63"/>
      <c r="G530" s="63"/>
      <c r="H530" s="63"/>
      <c r="I530" s="63"/>
      <c r="J530" s="66"/>
      <c r="K530" s="63"/>
      <c r="L530" s="66"/>
      <c r="M530" s="66"/>
      <c r="N530" s="14"/>
    </row>
    <row r="531" spans="1:14" x14ac:dyDescent="0.25">
      <c r="A531" s="68"/>
      <c r="B531" s="68"/>
      <c r="C531" s="63"/>
      <c r="D531" s="63"/>
      <c r="E531" s="63"/>
      <c r="F531" s="63"/>
      <c r="G531" s="63"/>
      <c r="H531" s="63"/>
      <c r="I531" s="63"/>
      <c r="J531" s="66"/>
      <c r="K531" s="63"/>
      <c r="L531" s="66"/>
      <c r="M531" s="66"/>
      <c r="N531" s="14"/>
    </row>
    <row r="532" spans="1:14" x14ac:dyDescent="0.25">
      <c r="A532" s="68"/>
      <c r="B532" s="68"/>
      <c r="C532" s="63"/>
      <c r="D532" s="63"/>
      <c r="E532" s="63"/>
      <c r="F532" s="63"/>
      <c r="G532" s="63"/>
      <c r="H532" s="63"/>
      <c r="I532" s="63"/>
      <c r="J532" s="66"/>
      <c r="K532" s="63"/>
      <c r="L532" s="66"/>
      <c r="M532" s="66"/>
      <c r="N532" s="14"/>
    </row>
    <row r="533" spans="1:14" x14ac:dyDescent="0.25">
      <c r="A533" s="68"/>
      <c r="B533" s="68"/>
      <c r="C533" s="63"/>
      <c r="D533" s="63"/>
      <c r="E533" s="63"/>
      <c r="F533" s="63"/>
      <c r="G533" s="63"/>
      <c r="H533" s="63"/>
      <c r="I533" s="63"/>
      <c r="J533" s="66"/>
      <c r="K533" s="63"/>
      <c r="L533" s="66"/>
      <c r="M533" s="66"/>
      <c r="N533" s="14"/>
    </row>
    <row r="534" spans="1:14" x14ac:dyDescent="0.25">
      <c r="A534" s="68"/>
      <c r="B534" s="68"/>
      <c r="C534" s="63"/>
      <c r="D534" s="63"/>
      <c r="E534" s="63"/>
      <c r="F534" s="63"/>
      <c r="G534" s="63"/>
      <c r="H534" s="63"/>
      <c r="I534" s="63"/>
      <c r="J534" s="66"/>
      <c r="K534" s="63"/>
      <c r="L534" s="66"/>
      <c r="M534" s="66"/>
      <c r="N534" s="14"/>
    </row>
    <row r="535" spans="1:14" x14ac:dyDescent="0.25">
      <c r="A535" s="68"/>
      <c r="B535" s="68"/>
      <c r="C535" s="63"/>
      <c r="D535" s="63"/>
      <c r="E535" s="63"/>
      <c r="F535" s="63"/>
      <c r="G535" s="63"/>
      <c r="H535" s="63"/>
      <c r="I535" s="63"/>
      <c r="J535" s="66"/>
      <c r="K535" s="63"/>
      <c r="L535" s="66"/>
      <c r="M535" s="66"/>
      <c r="N535" s="14"/>
    </row>
    <row r="536" spans="1:14" x14ac:dyDescent="0.25">
      <c r="A536" s="68"/>
      <c r="B536" s="68"/>
      <c r="C536" s="63"/>
      <c r="D536" s="63"/>
      <c r="E536" s="63"/>
      <c r="F536" s="63"/>
      <c r="G536" s="63"/>
      <c r="H536" s="63"/>
      <c r="I536" s="63"/>
      <c r="J536" s="66"/>
      <c r="K536" s="63"/>
      <c r="L536" s="66"/>
      <c r="M536" s="66"/>
      <c r="N536" s="14"/>
    </row>
    <row r="537" spans="1:14" x14ac:dyDescent="0.25">
      <c r="A537" s="68"/>
      <c r="B537" s="68"/>
      <c r="C537" s="63"/>
      <c r="D537" s="63"/>
      <c r="E537" s="63"/>
      <c r="F537" s="63"/>
      <c r="G537" s="63"/>
      <c r="H537" s="63"/>
      <c r="I537" s="63"/>
      <c r="J537" s="66"/>
      <c r="K537" s="63"/>
      <c r="L537" s="66"/>
      <c r="M537" s="66"/>
      <c r="N537" s="14"/>
    </row>
    <row r="538" spans="1:14" x14ac:dyDescent="0.25">
      <c r="A538" s="68"/>
      <c r="B538" s="68"/>
      <c r="C538" s="63"/>
      <c r="D538" s="63"/>
      <c r="E538" s="63"/>
      <c r="F538" s="63"/>
      <c r="G538" s="63"/>
      <c r="H538" s="63"/>
      <c r="I538" s="63"/>
      <c r="J538" s="66"/>
      <c r="K538" s="63"/>
      <c r="L538" s="66"/>
      <c r="M538" s="66"/>
      <c r="N538" s="14"/>
    </row>
    <row r="539" spans="1:14" x14ac:dyDescent="0.25">
      <c r="A539" s="68"/>
      <c r="B539" s="68"/>
      <c r="C539" s="63"/>
      <c r="D539" s="63"/>
      <c r="E539" s="63"/>
      <c r="F539" s="63"/>
      <c r="G539" s="63"/>
      <c r="H539" s="63"/>
      <c r="I539" s="63"/>
      <c r="J539" s="66"/>
      <c r="K539" s="63"/>
      <c r="L539" s="66"/>
      <c r="M539" s="66"/>
      <c r="N539" s="14"/>
    </row>
    <row r="540" spans="1:14" x14ac:dyDescent="0.25">
      <c r="A540" s="68"/>
      <c r="B540" s="68"/>
      <c r="C540" s="63"/>
      <c r="D540" s="63"/>
      <c r="E540" s="63"/>
      <c r="F540" s="63"/>
      <c r="G540" s="63"/>
      <c r="H540" s="63"/>
      <c r="I540" s="63"/>
      <c r="J540" s="66"/>
      <c r="K540" s="63"/>
      <c r="L540" s="66"/>
      <c r="M540" s="66"/>
      <c r="N540" s="14"/>
    </row>
    <row r="541" spans="1:14" x14ac:dyDescent="0.25">
      <c r="A541" s="68"/>
      <c r="B541" s="68"/>
      <c r="C541" s="63"/>
      <c r="D541" s="63"/>
      <c r="E541" s="63"/>
      <c r="F541" s="63"/>
      <c r="G541" s="63"/>
      <c r="H541" s="63"/>
      <c r="I541" s="63"/>
      <c r="J541" s="66"/>
      <c r="K541" s="63"/>
      <c r="L541" s="66"/>
      <c r="M541" s="66"/>
      <c r="N541" s="14"/>
    </row>
    <row r="542" spans="1:14" x14ac:dyDescent="0.25">
      <c r="A542" s="68"/>
      <c r="B542" s="68"/>
      <c r="C542" s="63"/>
      <c r="D542" s="63"/>
      <c r="E542" s="63"/>
      <c r="F542" s="63"/>
      <c r="G542" s="63"/>
      <c r="H542" s="63"/>
      <c r="I542" s="63"/>
      <c r="J542" s="66"/>
      <c r="K542" s="63"/>
      <c r="L542" s="66"/>
      <c r="M542" s="66"/>
      <c r="N542" s="14"/>
    </row>
    <row r="543" spans="1:14" x14ac:dyDescent="0.25">
      <c r="A543" s="68"/>
      <c r="B543" s="68"/>
      <c r="C543" s="63"/>
      <c r="D543" s="63"/>
      <c r="E543" s="63"/>
      <c r="F543" s="63"/>
      <c r="G543" s="63"/>
      <c r="H543" s="63"/>
      <c r="I543" s="63"/>
      <c r="J543" s="66"/>
      <c r="K543" s="63"/>
      <c r="L543" s="66"/>
      <c r="M543" s="66"/>
      <c r="N543" s="14"/>
    </row>
    <row r="544" spans="1:14" x14ac:dyDescent="0.25">
      <c r="A544" s="68"/>
      <c r="B544" s="68"/>
      <c r="C544" s="63"/>
      <c r="D544" s="63"/>
      <c r="E544" s="63"/>
      <c r="F544" s="63"/>
      <c r="G544" s="63"/>
      <c r="H544" s="63"/>
      <c r="I544" s="63"/>
      <c r="J544" s="66"/>
      <c r="K544" s="63"/>
      <c r="L544" s="66"/>
      <c r="M544" s="66"/>
      <c r="N544" s="14"/>
    </row>
  </sheetData>
  <mergeCells count="7">
    <mergeCell ref="A7:M7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workbookViewId="0">
      <selection sqref="A1:XFD1048576"/>
    </sheetView>
  </sheetViews>
  <sheetFormatPr baseColWidth="10" defaultRowHeight="15" x14ac:dyDescent="0.25"/>
  <cols>
    <col min="1" max="1" width="55.5703125" bestFit="1" customWidth="1"/>
    <col min="2" max="2" width="11.5703125" bestFit="1" customWidth="1"/>
    <col min="3" max="3" width="15.7109375" bestFit="1" customWidth="1"/>
    <col min="4" max="4" width="45.42578125" customWidth="1"/>
    <col min="5" max="5" width="30.7109375" bestFit="1" customWidth="1"/>
    <col min="6" max="6" width="11.5703125" bestFit="1" customWidth="1"/>
    <col min="7" max="7" width="27.28515625" customWidth="1"/>
    <col min="8" max="8" width="11.5703125" customWidth="1"/>
    <col min="9" max="9" width="11.5703125" bestFit="1" customWidth="1"/>
    <col min="10" max="10" width="19.85546875" customWidth="1"/>
    <col min="11" max="11" width="14.28515625" bestFit="1" customWidth="1"/>
    <col min="12" max="12" width="19.85546875" customWidth="1"/>
    <col min="13" max="13" width="24.28515625" customWidth="1"/>
  </cols>
  <sheetData>
    <row r="1" spans="1:14" ht="15.75" x14ac:dyDescent="0.25">
      <c r="B1" s="93" t="s">
        <v>249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4" ht="15.75" x14ac:dyDescent="0.25">
      <c r="B2" s="93" t="s">
        <v>250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5.75" x14ac:dyDescent="0.25">
      <c r="B3" s="93" t="s">
        <v>251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5.75" x14ac:dyDescent="0.25">
      <c r="B4" s="93" t="s">
        <v>252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4" ht="15.75" x14ac:dyDescent="0.25">
      <c r="B5" s="93" t="s">
        <v>254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ht="15.75" x14ac:dyDescent="0.25">
      <c r="B6" s="93" t="s">
        <v>2060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15.75" x14ac:dyDescent="0.25">
      <c r="B7" s="93" t="s">
        <v>2061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ht="15.75" thickBot="1" x14ac:dyDescent="0.3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4" ht="32.25" thickBot="1" x14ac:dyDescent="0.3">
      <c r="A9" s="42" t="s">
        <v>204</v>
      </c>
      <c r="B9" s="42" t="s">
        <v>256</v>
      </c>
      <c r="C9" s="42" t="s">
        <v>1</v>
      </c>
      <c r="D9" s="42" t="s">
        <v>56</v>
      </c>
      <c r="E9" s="42" t="s">
        <v>257</v>
      </c>
      <c r="F9" s="42" t="s">
        <v>248</v>
      </c>
      <c r="G9" s="42" t="s">
        <v>444</v>
      </c>
      <c r="H9" s="42" t="s">
        <v>246</v>
      </c>
      <c r="I9" s="42" t="s">
        <v>247</v>
      </c>
      <c r="J9" s="42" t="s">
        <v>2062</v>
      </c>
      <c r="K9" s="42" t="s">
        <v>260</v>
      </c>
      <c r="L9" s="42" t="s">
        <v>150</v>
      </c>
      <c r="M9" s="42" t="s">
        <v>2063</v>
      </c>
      <c r="N9" s="81"/>
    </row>
    <row r="10" spans="1:14" ht="16.5" x14ac:dyDescent="0.3">
      <c r="A10" s="56" t="s">
        <v>2064</v>
      </c>
      <c r="B10" s="54">
        <v>13011079</v>
      </c>
      <c r="C10" s="71" t="s">
        <v>1483</v>
      </c>
      <c r="D10" s="54" t="s">
        <v>1484</v>
      </c>
      <c r="E10" s="82"/>
      <c r="F10" s="83">
        <v>57.5</v>
      </c>
      <c r="G10" s="53">
        <v>44869</v>
      </c>
      <c r="H10" s="71">
        <v>1000</v>
      </c>
      <c r="I10" s="11">
        <v>57500</v>
      </c>
      <c r="J10" s="82" t="s">
        <v>1485</v>
      </c>
      <c r="K10" s="84">
        <v>53106</v>
      </c>
      <c r="L10" s="54" t="s">
        <v>1884</v>
      </c>
      <c r="M10" s="82" t="s">
        <v>2065</v>
      </c>
    </row>
    <row r="11" spans="1:14" ht="16.5" x14ac:dyDescent="0.3">
      <c r="A11" s="59" t="s">
        <v>1832</v>
      </c>
      <c r="B11" s="58">
        <v>13010119</v>
      </c>
      <c r="C11" s="77" t="e">
        <v>#N/A</v>
      </c>
      <c r="D11" s="58" t="s">
        <v>265</v>
      </c>
      <c r="E11" s="85"/>
      <c r="F11" s="86">
        <v>90.2</v>
      </c>
      <c r="G11" s="57">
        <v>44869</v>
      </c>
      <c r="H11" s="77">
        <v>50</v>
      </c>
      <c r="I11" s="12">
        <v>4510</v>
      </c>
      <c r="J11" s="85" t="s">
        <v>1485</v>
      </c>
      <c r="K11" s="87">
        <v>6000071407</v>
      </c>
      <c r="L11" s="58" t="s">
        <v>1831</v>
      </c>
      <c r="M11" s="85" t="s">
        <v>1830</v>
      </c>
    </row>
    <row r="12" spans="1:14" ht="16.5" x14ac:dyDescent="0.3">
      <c r="A12" s="59" t="s">
        <v>865</v>
      </c>
      <c r="B12" s="58">
        <v>13011000</v>
      </c>
      <c r="C12" s="77" t="s">
        <v>4</v>
      </c>
      <c r="D12" s="58" t="s">
        <v>60</v>
      </c>
      <c r="E12" s="85"/>
      <c r="F12" s="86">
        <v>1989.1</v>
      </c>
      <c r="G12" s="57">
        <v>44869</v>
      </c>
      <c r="H12" s="77">
        <v>23</v>
      </c>
      <c r="I12" s="12">
        <v>45749.299999999996</v>
      </c>
      <c r="J12" s="85" t="s">
        <v>1485</v>
      </c>
      <c r="K12" s="87">
        <v>205542</v>
      </c>
      <c r="L12" s="58" t="s">
        <v>154</v>
      </c>
      <c r="M12" s="85" t="s">
        <v>2066</v>
      </c>
    </row>
    <row r="13" spans="1:14" ht="16.5" x14ac:dyDescent="0.3">
      <c r="A13" s="59" t="s">
        <v>210</v>
      </c>
      <c r="B13" s="58">
        <v>13010195</v>
      </c>
      <c r="C13" s="77" t="s">
        <v>6</v>
      </c>
      <c r="D13" s="58" t="s">
        <v>63</v>
      </c>
      <c r="E13" s="85"/>
      <c r="F13" s="86">
        <v>249</v>
      </c>
      <c r="G13" s="57">
        <v>44869</v>
      </c>
      <c r="H13" s="77">
        <v>750</v>
      </c>
      <c r="I13" s="12">
        <v>186750</v>
      </c>
      <c r="J13" s="85" t="s">
        <v>1485</v>
      </c>
      <c r="K13" s="87">
        <v>2053</v>
      </c>
      <c r="L13" s="58" t="s">
        <v>1332</v>
      </c>
      <c r="M13" s="85" t="s">
        <v>2066</v>
      </c>
    </row>
    <row r="14" spans="1:14" ht="16.5" x14ac:dyDescent="0.3">
      <c r="A14" s="59" t="s">
        <v>2067</v>
      </c>
      <c r="B14" s="58">
        <v>13010752</v>
      </c>
      <c r="C14" s="77" t="s">
        <v>314</v>
      </c>
      <c r="D14" s="58" t="s">
        <v>315</v>
      </c>
      <c r="E14" s="85"/>
      <c r="F14" s="86">
        <v>14069.59</v>
      </c>
      <c r="G14" s="57">
        <v>44872</v>
      </c>
      <c r="H14" s="77">
        <v>43</v>
      </c>
      <c r="I14" s="12">
        <v>604992.37</v>
      </c>
      <c r="J14" s="85" t="s">
        <v>1485</v>
      </c>
      <c r="K14" s="87">
        <v>14187</v>
      </c>
      <c r="L14" s="58" t="s">
        <v>1192</v>
      </c>
      <c r="M14" s="85" t="s">
        <v>1193</v>
      </c>
    </row>
    <row r="15" spans="1:14" ht="16.5" x14ac:dyDescent="0.3">
      <c r="A15" s="59" t="s">
        <v>475</v>
      </c>
      <c r="B15" s="58">
        <v>13017803</v>
      </c>
      <c r="C15" s="77" t="s">
        <v>821</v>
      </c>
      <c r="D15" s="58" t="s">
        <v>822</v>
      </c>
      <c r="E15" s="85"/>
      <c r="F15" s="86">
        <v>2108.59</v>
      </c>
      <c r="G15" s="57">
        <v>44874</v>
      </c>
      <c r="H15" s="77">
        <v>13</v>
      </c>
      <c r="I15" s="12">
        <v>27411.670000000002</v>
      </c>
      <c r="J15" s="85" t="s">
        <v>1485</v>
      </c>
      <c r="K15" s="87">
        <v>61156986</v>
      </c>
      <c r="L15" s="58" t="s">
        <v>2068</v>
      </c>
      <c r="M15" s="85" t="s">
        <v>2066</v>
      </c>
    </row>
    <row r="16" spans="1:14" ht="16.5" x14ac:dyDescent="0.3">
      <c r="A16" s="59" t="s">
        <v>2069</v>
      </c>
      <c r="B16" s="58">
        <v>13011134</v>
      </c>
      <c r="C16" s="77" t="s">
        <v>1312</v>
      </c>
      <c r="D16" s="58" t="s">
        <v>1313</v>
      </c>
      <c r="E16" s="85"/>
      <c r="F16" s="86">
        <v>3.9066666666666667</v>
      </c>
      <c r="G16" s="57">
        <v>44875</v>
      </c>
      <c r="H16" s="77">
        <v>3000</v>
      </c>
      <c r="I16" s="12">
        <v>11720</v>
      </c>
      <c r="J16" s="85" t="s">
        <v>1485</v>
      </c>
      <c r="K16" s="87" t="s">
        <v>2070</v>
      </c>
      <c r="L16" s="58" t="s">
        <v>1039</v>
      </c>
      <c r="M16" s="85" t="s">
        <v>2066</v>
      </c>
    </row>
    <row r="17" spans="1:13" ht="16.5" x14ac:dyDescent="0.3">
      <c r="A17" s="59" t="s">
        <v>2069</v>
      </c>
      <c r="B17" s="58">
        <v>13011044</v>
      </c>
      <c r="C17" s="77" t="s">
        <v>327</v>
      </c>
      <c r="D17" s="58" t="s">
        <v>328</v>
      </c>
      <c r="E17" s="85"/>
      <c r="F17" s="86">
        <v>0.88666666666666671</v>
      </c>
      <c r="G17" s="57">
        <v>44875</v>
      </c>
      <c r="H17" s="77">
        <v>60</v>
      </c>
      <c r="I17" s="12">
        <v>53.2</v>
      </c>
      <c r="J17" s="85" t="s">
        <v>1485</v>
      </c>
      <c r="K17" s="87" t="s">
        <v>2071</v>
      </c>
      <c r="L17" s="58" t="s">
        <v>773</v>
      </c>
      <c r="M17" s="85" t="s">
        <v>1716</v>
      </c>
    </row>
    <row r="18" spans="1:13" ht="16.5" x14ac:dyDescent="0.3">
      <c r="A18" s="59" t="s">
        <v>1522</v>
      </c>
      <c r="B18" s="58">
        <v>13011178</v>
      </c>
      <c r="C18" s="77" t="s">
        <v>1518</v>
      </c>
      <c r="D18" s="58" t="s">
        <v>1519</v>
      </c>
      <c r="E18" s="85"/>
      <c r="F18" s="86">
        <v>794.93499999999995</v>
      </c>
      <c r="G18" s="57">
        <v>44876</v>
      </c>
      <c r="H18" s="77">
        <v>1350</v>
      </c>
      <c r="I18" s="12">
        <v>1073162.25</v>
      </c>
      <c r="J18" s="85" t="s">
        <v>1485</v>
      </c>
      <c r="K18" s="87">
        <v>13221</v>
      </c>
      <c r="L18" s="58" t="s">
        <v>1521</v>
      </c>
      <c r="M18" s="85" t="s">
        <v>2066</v>
      </c>
    </row>
    <row r="19" spans="1:13" ht="16.5" x14ac:dyDescent="0.3">
      <c r="A19" s="59" t="s">
        <v>221</v>
      </c>
      <c r="B19" s="58">
        <v>13010272</v>
      </c>
      <c r="C19" s="77" t="s">
        <v>26</v>
      </c>
      <c r="D19" s="58" t="s">
        <v>83</v>
      </c>
      <c r="E19" s="85"/>
      <c r="F19" s="86">
        <v>1688.39</v>
      </c>
      <c r="G19" s="57">
        <v>44876</v>
      </c>
      <c r="H19" s="77">
        <v>56</v>
      </c>
      <c r="I19" s="12">
        <v>94549.840000000011</v>
      </c>
      <c r="J19" s="85" t="s">
        <v>1485</v>
      </c>
      <c r="K19" s="87">
        <v>10004312</v>
      </c>
      <c r="L19" s="58" t="s">
        <v>167</v>
      </c>
      <c r="M19" s="85" t="s">
        <v>2066</v>
      </c>
    </row>
    <row r="20" spans="1:13" ht="16.5" x14ac:dyDescent="0.3">
      <c r="A20" s="59" t="s">
        <v>1231</v>
      </c>
      <c r="B20" s="58">
        <v>13013085</v>
      </c>
      <c r="C20" s="77" t="s">
        <v>43</v>
      </c>
      <c r="D20" s="58" t="s">
        <v>122</v>
      </c>
      <c r="E20" s="85"/>
      <c r="F20" s="86">
        <v>1.3199999999999998</v>
      </c>
      <c r="G20" s="57">
        <v>44876</v>
      </c>
      <c r="H20" s="77">
        <v>20</v>
      </c>
      <c r="I20" s="12">
        <v>26.4</v>
      </c>
      <c r="J20" s="85" t="s">
        <v>1485</v>
      </c>
      <c r="K20" s="87">
        <v>4100144343</v>
      </c>
      <c r="L20" s="58" t="s">
        <v>188</v>
      </c>
      <c r="M20" s="85" t="s">
        <v>2066</v>
      </c>
    </row>
    <row r="21" spans="1:13" ht="16.5" x14ac:dyDescent="0.3">
      <c r="A21" s="59" t="s">
        <v>2072</v>
      </c>
      <c r="B21" s="58">
        <v>13011183</v>
      </c>
      <c r="C21" s="77" t="s">
        <v>1515</v>
      </c>
      <c r="D21" s="58" t="s">
        <v>1516</v>
      </c>
      <c r="E21" s="85"/>
      <c r="F21" s="86">
        <v>17500</v>
      </c>
      <c r="G21" s="57">
        <v>44876</v>
      </c>
      <c r="H21" s="77">
        <v>100</v>
      </c>
      <c r="I21" s="12">
        <v>1750000</v>
      </c>
      <c r="J21" s="85" t="s">
        <v>1485</v>
      </c>
      <c r="K21" s="87">
        <v>7127084608</v>
      </c>
      <c r="L21" s="58" t="s">
        <v>203</v>
      </c>
      <c r="M21" s="85" t="s">
        <v>2073</v>
      </c>
    </row>
    <row r="22" spans="1:13" ht="16.5" x14ac:dyDescent="0.3">
      <c r="A22" s="59" t="s">
        <v>1514</v>
      </c>
      <c r="B22" s="58">
        <v>13017786</v>
      </c>
      <c r="C22" s="77" t="s">
        <v>378</v>
      </c>
      <c r="D22" s="58" t="s">
        <v>379</v>
      </c>
      <c r="E22" s="85"/>
      <c r="F22" s="86">
        <v>6975.85</v>
      </c>
      <c r="G22" s="57">
        <v>44876</v>
      </c>
      <c r="H22" s="77">
        <v>50</v>
      </c>
      <c r="I22" s="12">
        <v>348792.5</v>
      </c>
      <c r="J22" s="85" t="s">
        <v>1485</v>
      </c>
      <c r="K22" s="87">
        <v>928074796</v>
      </c>
      <c r="L22" s="58" t="s">
        <v>735</v>
      </c>
      <c r="M22" s="85" t="s">
        <v>2074</v>
      </c>
    </row>
    <row r="23" spans="1:13" ht="16.5" x14ac:dyDescent="0.3">
      <c r="A23" s="59" t="s">
        <v>812</v>
      </c>
      <c r="B23" s="58">
        <v>13010328</v>
      </c>
      <c r="C23" s="77" t="s">
        <v>1232</v>
      </c>
      <c r="D23" s="58" t="s">
        <v>1233</v>
      </c>
      <c r="E23" s="85"/>
      <c r="F23" s="86">
        <v>13716.004999999999</v>
      </c>
      <c r="G23" s="57">
        <v>44876</v>
      </c>
      <c r="H23" s="77">
        <v>30</v>
      </c>
      <c r="I23" s="12">
        <v>411480.14999999997</v>
      </c>
      <c r="J23" s="85" t="s">
        <v>1485</v>
      </c>
      <c r="K23" s="87" t="s">
        <v>928</v>
      </c>
      <c r="L23" s="58" t="s">
        <v>479</v>
      </c>
      <c r="M23" s="85" t="s">
        <v>2074</v>
      </c>
    </row>
    <row r="24" spans="1:13" ht="16.5" x14ac:dyDescent="0.3">
      <c r="A24" s="59" t="s">
        <v>1528</v>
      </c>
      <c r="B24" s="58">
        <v>13011185</v>
      </c>
      <c r="C24" s="77" t="s">
        <v>1525</v>
      </c>
      <c r="D24" s="58" t="s">
        <v>1526</v>
      </c>
      <c r="E24" s="85"/>
      <c r="F24" s="86">
        <v>266</v>
      </c>
      <c r="G24" s="57">
        <v>44879</v>
      </c>
      <c r="H24" s="77">
        <v>50</v>
      </c>
      <c r="I24" s="12">
        <v>13300</v>
      </c>
      <c r="J24" s="85" t="s">
        <v>1485</v>
      </c>
      <c r="K24" s="87" t="s">
        <v>2075</v>
      </c>
      <c r="L24" s="58" t="s">
        <v>1527</v>
      </c>
      <c r="M24" s="85" t="s">
        <v>2074</v>
      </c>
    </row>
    <row r="25" spans="1:13" ht="16.5" x14ac:dyDescent="0.3">
      <c r="A25" s="59" t="s">
        <v>1528</v>
      </c>
      <c r="B25" s="58">
        <v>13010443</v>
      </c>
      <c r="C25" s="77" t="s">
        <v>793</v>
      </c>
      <c r="D25" s="58" t="s">
        <v>794</v>
      </c>
      <c r="E25" s="85"/>
      <c r="F25" s="86">
        <v>17310</v>
      </c>
      <c r="G25" s="57">
        <v>44879</v>
      </c>
      <c r="H25" s="77">
        <v>6</v>
      </c>
      <c r="I25" s="12">
        <v>103860</v>
      </c>
      <c r="J25" s="85" t="s">
        <v>1485</v>
      </c>
      <c r="K25" s="87" t="s">
        <v>2076</v>
      </c>
      <c r="L25" s="58" t="s">
        <v>1744</v>
      </c>
      <c r="M25" s="85" t="s">
        <v>2074</v>
      </c>
    </row>
    <row r="26" spans="1:13" ht="16.5" x14ac:dyDescent="0.3">
      <c r="A26" s="59" t="s">
        <v>1528</v>
      </c>
      <c r="B26" s="58">
        <v>13010443</v>
      </c>
      <c r="C26" s="77" t="s">
        <v>793</v>
      </c>
      <c r="D26" s="58" t="s">
        <v>794</v>
      </c>
      <c r="E26" s="85"/>
      <c r="F26" s="86">
        <v>17310</v>
      </c>
      <c r="G26" s="57">
        <v>44879</v>
      </c>
      <c r="H26" s="77">
        <v>6</v>
      </c>
      <c r="I26" s="12">
        <v>103860</v>
      </c>
      <c r="J26" s="85" t="s">
        <v>1485</v>
      </c>
      <c r="K26" s="87" t="s">
        <v>2077</v>
      </c>
      <c r="L26" s="58" t="s">
        <v>1527</v>
      </c>
      <c r="M26" s="85" t="s">
        <v>2074</v>
      </c>
    </row>
    <row r="27" spans="1:13" ht="16.5" x14ac:dyDescent="0.3">
      <c r="A27" s="59" t="s">
        <v>2078</v>
      </c>
      <c r="B27" s="58">
        <v>13010315</v>
      </c>
      <c r="C27" s="77" t="s">
        <v>276</v>
      </c>
      <c r="D27" s="58" t="s">
        <v>277</v>
      </c>
      <c r="E27" s="85"/>
      <c r="F27" s="86">
        <v>16053.5</v>
      </c>
      <c r="G27" s="57">
        <v>44879</v>
      </c>
      <c r="H27" s="77">
        <v>83</v>
      </c>
      <c r="I27" s="12">
        <v>1332440.5</v>
      </c>
      <c r="J27" s="85" t="s">
        <v>1485</v>
      </c>
      <c r="K27" s="87">
        <v>806460</v>
      </c>
      <c r="L27" s="58" t="s">
        <v>1596</v>
      </c>
      <c r="M27" s="85" t="s">
        <v>1595</v>
      </c>
    </row>
    <row r="28" spans="1:13" ht="16.5" x14ac:dyDescent="0.3">
      <c r="A28" s="59" t="s">
        <v>2079</v>
      </c>
      <c r="B28" s="58">
        <v>13010303</v>
      </c>
      <c r="C28" s="77" t="s">
        <v>1350</v>
      </c>
      <c r="D28" s="58" t="s">
        <v>1351</v>
      </c>
      <c r="E28" s="85"/>
      <c r="F28" s="86">
        <v>6325</v>
      </c>
      <c r="G28" s="57">
        <v>44879</v>
      </c>
      <c r="H28" s="77">
        <v>35</v>
      </c>
      <c r="I28" s="12">
        <v>221375</v>
      </c>
      <c r="J28" s="85" t="s">
        <v>1485</v>
      </c>
      <c r="K28" s="87">
        <v>13078</v>
      </c>
      <c r="L28" s="58" t="s">
        <v>1353</v>
      </c>
      <c r="M28" s="85" t="s">
        <v>1352</v>
      </c>
    </row>
    <row r="29" spans="1:13" ht="16.5" x14ac:dyDescent="0.3">
      <c r="A29" s="59" t="s">
        <v>2080</v>
      </c>
      <c r="B29" s="58">
        <v>13010388</v>
      </c>
      <c r="C29" s="77" t="s">
        <v>902</v>
      </c>
      <c r="D29" s="58" t="s">
        <v>903</v>
      </c>
      <c r="E29" s="85"/>
      <c r="F29" s="86">
        <v>161.57</v>
      </c>
      <c r="G29" s="57">
        <v>44879</v>
      </c>
      <c r="H29" s="77">
        <v>30</v>
      </c>
      <c r="I29" s="12">
        <v>4847.0999999999995</v>
      </c>
      <c r="J29" s="85" t="s">
        <v>1485</v>
      </c>
      <c r="K29" s="87">
        <v>3238</v>
      </c>
      <c r="L29" s="58" t="s">
        <v>193</v>
      </c>
      <c r="M29" s="85" t="s">
        <v>525</v>
      </c>
    </row>
    <row r="30" spans="1:13" ht="16.5" x14ac:dyDescent="0.3">
      <c r="A30" s="59" t="s">
        <v>213</v>
      </c>
      <c r="B30" s="58">
        <v>13011088</v>
      </c>
      <c r="C30" s="77" t="s">
        <v>11</v>
      </c>
      <c r="D30" s="58" t="s">
        <v>68</v>
      </c>
      <c r="E30" s="85"/>
      <c r="F30" s="86">
        <v>109</v>
      </c>
      <c r="G30" s="57">
        <v>44879</v>
      </c>
      <c r="H30" s="77">
        <v>2000</v>
      </c>
      <c r="I30" s="12">
        <v>218000</v>
      </c>
      <c r="J30" s="85" t="s">
        <v>1485</v>
      </c>
      <c r="K30" s="87">
        <v>53606</v>
      </c>
      <c r="L30" s="58" t="s">
        <v>159</v>
      </c>
      <c r="M30" s="85" t="s">
        <v>1743</v>
      </c>
    </row>
    <row r="31" spans="1:13" ht="16.5" x14ac:dyDescent="0.3">
      <c r="A31" s="59" t="s">
        <v>475</v>
      </c>
      <c r="B31" s="58">
        <v>13010246</v>
      </c>
      <c r="C31" s="77" t="s">
        <v>1490</v>
      </c>
      <c r="D31" s="58" t="s">
        <v>1491</v>
      </c>
      <c r="E31" s="85"/>
      <c r="F31" s="86">
        <v>61.666666666666664</v>
      </c>
      <c r="G31" s="57">
        <v>44881</v>
      </c>
      <c r="H31" s="77">
        <v>270</v>
      </c>
      <c r="I31" s="12">
        <v>16650</v>
      </c>
      <c r="J31" s="85" t="s">
        <v>1485</v>
      </c>
      <c r="K31" s="87">
        <v>61180335</v>
      </c>
      <c r="L31" s="58" t="s">
        <v>1930</v>
      </c>
      <c r="M31" s="85" t="s">
        <v>2065</v>
      </c>
    </row>
    <row r="32" spans="1:13" ht="16.5" x14ac:dyDescent="0.3">
      <c r="A32" s="59" t="s">
        <v>934</v>
      </c>
      <c r="B32" s="58">
        <v>13011097</v>
      </c>
      <c r="C32" s="77" t="s">
        <v>1176</v>
      </c>
      <c r="D32" s="58" t="s">
        <v>1177</v>
      </c>
      <c r="E32" s="85"/>
      <c r="F32" s="86">
        <v>11.38</v>
      </c>
      <c r="G32" s="57">
        <v>44881</v>
      </c>
      <c r="H32" s="77">
        <v>2128</v>
      </c>
      <c r="I32" s="12">
        <v>24216.640000000003</v>
      </c>
      <c r="J32" s="85" t="s">
        <v>1485</v>
      </c>
      <c r="K32" s="87">
        <v>253860</v>
      </c>
      <c r="L32" s="58" t="s">
        <v>2081</v>
      </c>
      <c r="M32" s="85" t="s">
        <v>1661</v>
      </c>
    </row>
    <row r="33" spans="1:13" ht="16.5" x14ac:dyDescent="0.3">
      <c r="A33" s="59" t="s">
        <v>2078</v>
      </c>
      <c r="B33" s="58">
        <v>13010511</v>
      </c>
      <c r="C33" s="77" t="s">
        <v>2082</v>
      </c>
      <c r="D33" s="58" t="s">
        <v>2083</v>
      </c>
      <c r="E33" s="85"/>
      <c r="F33" s="86">
        <v>130720.91</v>
      </c>
      <c r="G33" s="57">
        <v>44881</v>
      </c>
      <c r="H33" s="77">
        <v>4</v>
      </c>
      <c r="I33" s="12">
        <v>522883.64</v>
      </c>
      <c r="J33" s="85" t="s">
        <v>1485</v>
      </c>
      <c r="K33" s="87">
        <v>807277</v>
      </c>
      <c r="L33" s="58" t="s">
        <v>2084</v>
      </c>
      <c r="M33" s="85" t="s">
        <v>2085</v>
      </c>
    </row>
    <row r="34" spans="1:13" ht="16.5" x14ac:dyDescent="0.3">
      <c r="A34" s="59" t="s">
        <v>2078</v>
      </c>
      <c r="B34" s="58">
        <v>13010512</v>
      </c>
      <c r="C34" s="77" t="s">
        <v>2086</v>
      </c>
      <c r="D34" s="58" t="s">
        <v>2087</v>
      </c>
      <c r="E34" s="85"/>
      <c r="F34" s="86">
        <v>196081.36</v>
      </c>
      <c r="G34" s="57">
        <v>44881</v>
      </c>
      <c r="H34" s="77">
        <v>4</v>
      </c>
      <c r="I34" s="12">
        <v>784325.44</v>
      </c>
      <c r="J34" s="85" t="s">
        <v>1485</v>
      </c>
      <c r="K34" s="87">
        <v>807277</v>
      </c>
      <c r="L34" s="58" t="s">
        <v>2084</v>
      </c>
      <c r="M34" s="85" t="s">
        <v>2085</v>
      </c>
    </row>
    <row r="35" spans="1:13" ht="16.5" x14ac:dyDescent="0.3">
      <c r="A35" s="59" t="s">
        <v>2078</v>
      </c>
      <c r="B35" s="58">
        <v>13010315</v>
      </c>
      <c r="C35" s="77" t="s">
        <v>276</v>
      </c>
      <c r="D35" s="58" t="s">
        <v>277</v>
      </c>
      <c r="E35" s="85"/>
      <c r="F35" s="86">
        <v>16053.5</v>
      </c>
      <c r="G35" s="57">
        <v>44881</v>
      </c>
      <c r="H35" s="77">
        <v>1</v>
      </c>
      <c r="I35" s="12">
        <v>16053.5</v>
      </c>
      <c r="J35" s="85" t="s">
        <v>1485</v>
      </c>
      <c r="K35" s="87">
        <v>807278</v>
      </c>
      <c r="L35" s="58" t="s">
        <v>1596</v>
      </c>
      <c r="M35" s="85" t="s">
        <v>1595</v>
      </c>
    </row>
    <row r="36" spans="1:13" ht="16.5" x14ac:dyDescent="0.3">
      <c r="A36" s="59" t="s">
        <v>1103</v>
      </c>
      <c r="B36" s="58">
        <v>13011066</v>
      </c>
      <c r="C36" s="77" t="s">
        <v>2088</v>
      </c>
      <c r="D36" s="58" t="s">
        <v>2089</v>
      </c>
      <c r="E36" s="85"/>
      <c r="F36" s="86">
        <v>7.129999999999999</v>
      </c>
      <c r="G36" s="57">
        <v>44883</v>
      </c>
      <c r="H36" s="77">
        <v>480</v>
      </c>
      <c r="I36" s="12">
        <v>3422.3999999999996</v>
      </c>
      <c r="J36" s="85" t="s">
        <v>1485</v>
      </c>
      <c r="K36" s="87">
        <v>1613</v>
      </c>
      <c r="L36" s="58" t="s">
        <v>1116</v>
      </c>
      <c r="M36" s="85" t="s">
        <v>1716</v>
      </c>
    </row>
    <row r="37" spans="1:13" ht="16.5" x14ac:dyDescent="0.3">
      <c r="A37" s="59" t="s">
        <v>2080</v>
      </c>
      <c r="B37" s="58">
        <v>13011105</v>
      </c>
      <c r="C37" s="77" t="s">
        <v>1602</v>
      </c>
      <c r="D37" s="58" t="s">
        <v>1603</v>
      </c>
      <c r="E37" s="85"/>
      <c r="F37" s="86">
        <v>345.76</v>
      </c>
      <c r="G37" s="57">
        <v>44889</v>
      </c>
      <c r="H37" s="77">
        <v>113</v>
      </c>
      <c r="I37" s="12">
        <v>39070.879999999997</v>
      </c>
      <c r="J37" s="85" t="s">
        <v>1485</v>
      </c>
      <c r="K37" s="87">
        <v>3240</v>
      </c>
      <c r="L37" s="58" t="s">
        <v>1605</v>
      </c>
      <c r="M37" s="85" t="s">
        <v>1614</v>
      </c>
    </row>
    <row r="38" spans="1:13" ht="16.5" x14ac:dyDescent="0.3">
      <c r="A38" s="59" t="s">
        <v>2064</v>
      </c>
      <c r="B38" s="58">
        <v>13017785</v>
      </c>
      <c r="C38" s="77" t="s">
        <v>270</v>
      </c>
      <c r="D38" s="58" t="s">
        <v>271</v>
      </c>
      <c r="E38" s="85"/>
      <c r="F38" s="86">
        <v>2.85</v>
      </c>
      <c r="G38" s="57">
        <v>44890</v>
      </c>
      <c r="H38" s="77">
        <v>90</v>
      </c>
      <c r="I38" s="12">
        <v>256.5</v>
      </c>
      <c r="J38" s="85" t="s">
        <v>1485</v>
      </c>
      <c r="K38" s="87">
        <v>53336</v>
      </c>
      <c r="L38" s="58" t="s">
        <v>1884</v>
      </c>
      <c r="M38" s="85" t="s">
        <v>2065</v>
      </c>
    </row>
    <row r="39" spans="1:13" ht="16.5" x14ac:dyDescent="0.3">
      <c r="A39" s="59" t="s">
        <v>2064</v>
      </c>
      <c r="B39" s="58">
        <v>13011284</v>
      </c>
      <c r="C39" s="77" t="e">
        <v>#N/A</v>
      </c>
      <c r="D39" s="58" t="s">
        <v>2090</v>
      </c>
      <c r="E39" s="85"/>
      <c r="F39" s="86">
        <v>294</v>
      </c>
      <c r="G39" s="57">
        <v>44890</v>
      </c>
      <c r="H39" s="77">
        <v>10</v>
      </c>
      <c r="I39" s="12">
        <v>2940</v>
      </c>
      <c r="J39" s="85" t="s">
        <v>1485</v>
      </c>
      <c r="K39" s="87">
        <v>53325</v>
      </c>
      <c r="L39" s="58" t="s">
        <v>1884</v>
      </c>
      <c r="M39" s="85" t="s">
        <v>2065</v>
      </c>
    </row>
    <row r="40" spans="1:13" ht="16.5" x14ac:dyDescent="0.3">
      <c r="A40" s="59" t="s">
        <v>744</v>
      </c>
      <c r="B40" s="58">
        <v>13010314</v>
      </c>
      <c r="C40" s="77" t="s">
        <v>1165</v>
      </c>
      <c r="D40" s="58" t="s">
        <v>1166</v>
      </c>
      <c r="E40" s="85"/>
      <c r="F40" s="86">
        <v>16650</v>
      </c>
      <c r="G40" s="57">
        <v>44890</v>
      </c>
      <c r="H40" s="77">
        <v>100</v>
      </c>
      <c r="I40" s="12">
        <v>1665000</v>
      </c>
      <c r="J40" s="85" t="s">
        <v>1485</v>
      </c>
      <c r="K40" s="87">
        <v>43641</v>
      </c>
      <c r="L40" s="58" t="s">
        <v>2091</v>
      </c>
      <c r="M40" s="85" t="s">
        <v>2092</v>
      </c>
    </row>
    <row r="41" spans="1:13" ht="16.5" x14ac:dyDescent="0.3">
      <c r="A41" s="59" t="s">
        <v>2093</v>
      </c>
      <c r="B41" s="58">
        <v>13010051</v>
      </c>
      <c r="C41" s="77" t="e">
        <v>#N/A</v>
      </c>
      <c r="D41" s="58" t="s">
        <v>1301</v>
      </c>
      <c r="E41" s="85"/>
      <c r="F41" s="86">
        <v>432.59</v>
      </c>
      <c r="G41" s="57">
        <v>44890</v>
      </c>
      <c r="H41" s="77">
        <v>1200</v>
      </c>
      <c r="I41" s="12">
        <v>519107.99999999994</v>
      </c>
      <c r="J41" s="85" t="s">
        <v>1485</v>
      </c>
      <c r="K41" s="87">
        <v>1867</v>
      </c>
      <c r="L41" s="58" t="s">
        <v>2094</v>
      </c>
      <c r="M41" s="85" t="s">
        <v>1830</v>
      </c>
    </row>
    <row r="42" spans="1:13" ht="16.5" x14ac:dyDescent="0.3">
      <c r="A42" s="59" t="s">
        <v>1832</v>
      </c>
      <c r="B42" s="58">
        <v>13011021</v>
      </c>
      <c r="C42" s="77" t="s">
        <v>2095</v>
      </c>
      <c r="D42" s="58" t="s">
        <v>2096</v>
      </c>
      <c r="E42" s="85"/>
      <c r="F42" s="86">
        <v>29.263999999999999</v>
      </c>
      <c r="G42" s="57">
        <v>44890</v>
      </c>
      <c r="H42" s="77">
        <v>355</v>
      </c>
      <c r="I42" s="12">
        <v>10388.719999999999</v>
      </c>
      <c r="J42" s="85" t="s">
        <v>1485</v>
      </c>
      <c r="K42" s="87">
        <v>6000071973</v>
      </c>
      <c r="L42" s="58" t="s">
        <v>1831</v>
      </c>
      <c r="M42" s="85" t="s">
        <v>1830</v>
      </c>
    </row>
    <row r="43" spans="1:13" ht="16.5" x14ac:dyDescent="0.3">
      <c r="A43" s="59" t="s">
        <v>1832</v>
      </c>
      <c r="B43" s="58">
        <v>13011048</v>
      </c>
      <c r="C43" s="77" t="s">
        <v>1787</v>
      </c>
      <c r="D43" s="58" t="s">
        <v>1788</v>
      </c>
      <c r="E43" s="85"/>
      <c r="F43" s="86">
        <v>342</v>
      </c>
      <c r="G43" s="57">
        <v>44890</v>
      </c>
      <c r="H43" s="77">
        <v>11</v>
      </c>
      <c r="I43" s="12">
        <v>3762</v>
      </c>
      <c r="J43" s="85" t="s">
        <v>1485</v>
      </c>
      <c r="K43" s="87">
        <v>6000071973</v>
      </c>
      <c r="L43" s="58" t="s">
        <v>1831</v>
      </c>
      <c r="M43" s="85" t="s">
        <v>1830</v>
      </c>
    </row>
    <row r="44" spans="1:13" ht="16.5" x14ac:dyDescent="0.3">
      <c r="A44" s="59" t="s">
        <v>2078</v>
      </c>
      <c r="B44" s="58">
        <v>13017794</v>
      </c>
      <c r="C44" s="77" t="s">
        <v>1365</v>
      </c>
      <c r="D44" s="58" t="s">
        <v>1366</v>
      </c>
      <c r="E44" s="85"/>
      <c r="F44" s="86">
        <v>205.78</v>
      </c>
      <c r="G44" s="57">
        <v>44893</v>
      </c>
      <c r="H44" s="77">
        <v>243</v>
      </c>
      <c r="I44" s="12">
        <v>50004.54</v>
      </c>
      <c r="J44" s="85" t="s">
        <v>1485</v>
      </c>
      <c r="K44" s="87">
        <v>809715</v>
      </c>
      <c r="L44" s="58" t="s">
        <v>2097</v>
      </c>
      <c r="M44" s="85" t="s">
        <v>1830</v>
      </c>
    </row>
    <row r="45" spans="1:13" ht="16.5" x14ac:dyDescent="0.3">
      <c r="A45" s="59" t="s">
        <v>2098</v>
      </c>
      <c r="B45" s="58">
        <v>13010278</v>
      </c>
      <c r="C45" s="77" t="s">
        <v>47</v>
      </c>
      <c r="D45" s="58" t="s">
        <v>127</v>
      </c>
      <c r="E45" s="85"/>
      <c r="F45" s="86">
        <v>11387.62</v>
      </c>
      <c r="G45" s="57">
        <v>44893</v>
      </c>
      <c r="H45" s="77">
        <v>42</v>
      </c>
      <c r="I45" s="12">
        <v>478280.04000000004</v>
      </c>
      <c r="J45" s="85" t="s">
        <v>1485</v>
      </c>
      <c r="K45" s="87">
        <v>3030066391</v>
      </c>
      <c r="L45" s="58" t="s">
        <v>1886</v>
      </c>
      <c r="M45" s="85" t="s">
        <v>2099</v>
      </c>
    </row>
    <row r="46" spans="1:13" ht="16.5" x14ac:dyDescent="0.3">
      <c r="A46" s="59" t="s">
        <v>2098</v>
      </c>
      <c r="B46" s="58">
        <v>13010278</v>
      </c>
      <c r="C46" s="77" t="s">
        <v>47</v>
      </c>
      <c r="D46" s="58" t="s">
        <v>127</v>
      </c>
      <c r="E46" s="85"/>
      <c r="F46" s="86">
        <v>11387.62</v>
      </c>
      <c r="G46" s="57">
        <v>44893</v>
      </c>
      <c r="H46" s="77">
        <v>42</v>
      </c>
      <c r="I46" s="12">
        <v>478280.04000000004</v>
      </c>
      <c r="J46" s="85" t="s">
        <v>1485</v>
      </c>
      <c r="K46" s="87">
        <v>3030066391</v>
      </c>
      <c r="L46" s="58" t="s">
        <v>1886</v>
      </c>
      <c r="M46" s="85" t="s">
        <v>2099</v>
      </c>
    </row>
    <row r="47" spans="1:13" ht="16.5" x14ac:dyDescent="0.3">
      <c r="A47" s="59" t="s">
        <v>2100</v>
      </c>
      <c r="B47" s="58">
        <v>13011067</v>
      </c>
      <c r="C47" s="77" t="s">
        <v>1355</v>
      </c>
      <c r="D47" s="58" t="s">
        <v>1356</v>
      </c>
      <c r="E47" s="85"/>
      <c r="F47" s="86">
        <v>45</v>
      </c>
      <c r="G47" s="57">
        <v>44894</v>
      </c>
      <c r="H47" s="77">
        <v>1800</v>
      </c>
      <c r="I47" s="12">
        <v>81000</v>
      </c>
      <c r="J47" s="85" t="s">
        <v>1485</v>
      </c>
      <c r="K47" s="87">
        <v>12190</v>
      </c>
      <c r="L47" s="58" t="s">
        <v>1899</v>
      </c>
      <c r="M47" s="85" t="s">
        <v>1830</v>
      </c>
    </row>
    <row r="48" spans="1:13" ht="16.5" x14ac:dyDescent="0.3">
      <c r="A48" s="59" t="s">
        <v>2101</v>
      </c>
      <c r="B48" s="58">
        <v>13011031</v>
      </c>
      <c r="C48" s="77" t="s">
        <v>760</v>
      </c>
      <c r="D48" s="58" t="s">
        <v>761</v>
      </c>
      <c r="E48" s="85"/>
      <c r="F48" s="86">
        <v>19.3782</v>
      </c>
      <c r="G48" s="57">
        <v>44895</v>
      </c>
      <c r="H48" s="77">
        <v>550</v>
      </c>
      <c r="I48" s="12">
        <v>10658.01</v>
      </c>
      <c r="J48" s="85" t="s">
        <v>1485</v>
      </c>
      <c r="K48" s="87">
        <v>5711</v>
      </c>
      <c r="L48" s="58" t="s">
        <v>763</v>
      </c>
      <c r="M48" s="85" t="s">
        <v>1598</v>
      </c>
    </row>
    <row r="49" spans="1:13" ht="16.5" x14ac:dyDescent="0.3">
      <c r="A49" s="59" t="s">
        <v>1215</v>
      </c>
      <c r="B49" s="58">
        <v>13011044</v>
      </c>
      <c r="C49" s="77" t="s">
        <v>327</v>
      </c>
      <c r="D49" s="58" t="s">
        <v>328</v>
      </c>
      <c r="E49" s="85"/>
      <c r="F49" s="86">
        <v>21.06</v>
      </c>
      <c r="G49" s="57">
        <v>44895</v>
      </c>
      <c r="H49" s="77">
        <v>15</v>
      </c>
      <c r="I49" s="12">
        <v>315.89999999999998</v>
      </c>
      <c r="J49" s="85" t="s">
        <v>1485</v>
      </c>
      <c r="K49" s="87">
        <v>7572</v>
      </c>
      <c r="L49" s="58" t="s">
        <v>181</v>
      </c>
      <c r="M49" s="85" t="s">
        <v>2102</v>
      </c>
    </row>
    <row r="50" spans="1:13" ht="16.5" x14ac:dyDescent="0.3">
      <c r="A50" s="59" t="s">
        <v>1539</v>
      </c>
      <c r="B50" s="58">
        <v>13010286</v>
      </c>
      <c r="C50" s="77" t="s">
        <v>1338</v>
      </c>
      <c r="D50" s="58" t="s">
        <v>1339</v>
      </c>
      <c r="E50" s="85"/>
      <c r="F50" s="86">
        <v>917.55</v>
      </c>
      <c r="G50" s="57">
        <v>44895</v>
      </c>
      <c r="H50" s="77">
        <v>150</v>
      </c>
      <c r="I50" s="12">
        <v>137632.5</v>
      </c>
      <c r="J50" s="85" t="s">
        <v>1485</v>
      </c>
      <c r="K50" s="87">
        <v>3693</v>
      </c>
      <c r="L50" s="58" t="s">
        <v>1340</v>
      </c>
      <c r="M50" s="85" t="s">
        <v>2066</v>
      </c>
    </row>
    <row r="51" spans="1:13" ht="16.5" x14ac:dyDescent="0.3">
      <c r="A51" s="59" t="s">
        <v>1539</v>
      </c>
      <c r="B51" s="58">
        <v>13010286</v>
      </c>
      <c r="C51" s="77" t="s">
        <v>1338</v>
      </c>
      <c r="D51" s="58" t="s">
        <v>1339</v>
      </c>
      <c r="E51" s="85"/>
      <c r="F51" s="86">
        <v>917.55</v>
      </c>
      <c r="G51" s="57">
        <v>44895</v>
      </c>
      <c r="H51" s="77">
        <v>250</v>
      </c>
      <c r="I51" s="12">
        <v>229387.5</v>
      </c>
      <c r="J51" s="85" t="s">
        <v>1485</v>
      </c>
      <c r="K51" s="87">
        <v>3694</v>
      </c>
      <c r="L51" s="58" t="s">
        <v>1538</v>
      </c>
      <c r="M51" s="85" t="s">
        <v>2066</v>
      </c>
    </row>
    <row r="52" spans="1:13" ht="16.5" x14ac:dyDescent="0.3">
      <c r="A52" s="77" t="s">
        <v>2064</v>
      </c>
      <c r="B52" s="58">
        <v>13041009</v>
      </c>
      <c r="C52" s="77" t="s">
        <v>381</v>
      </c>
      <c r="D52" s="58" t="s">
        <v>382</v>
      </c>
      <c r="E52" s="85"/>
      <c r="F52" s="86">
        <v>0.8666666666666667</v>
      </c>
      <c r="G52" s="57">
        <v>44869</v>
      </c>
      <c r="H52" s="77">
        <v>540</v>
      </c>
      <c r="I52" s="12">
        <v>468</v>
      </c>
      <c r="J52" s="85" t="s">
        <v>1485</v>
      </c>
      <c r="K52" s="88">
        <v>53106</v>
      </c>
      <c r="L52" s="58" t="s">
        <v>1884</v>
      </c>
      <c r="M52" s="85" t="s">
        <v>2065</v>
      </c>
    </row>
    <row r="53" spans="1:13" ht="16.5" x14ac:dyDescent="0.3">
      <c r="A53" s="77" t="s">
        <v>223</v>
      </c>
      <c r="B53" s="58">
        <v>13041028</v>
      </c>
      <c r="C53" s="77" t="s">
        <v>29</v>
      </c>
      <c r="D53" s="58" t="s">
        <v>86</v>
      </c>
      <c r="E53" s="85"/>
      <c r="F53" s="86">
        <v>14.96</v>
      </c>
      <c r="G53" s="57">
        <v>44875</v>
      </c>
      <c r="H53" s="77">
        <v>300</v>
      </c>
      <c r="I53" s="12">
        <v>4488</v>
      </c>
      <c r="J53" s="85" t="s">
        <v>1485</v>
      </c>
      <c r="K53" s="88">
        <v>45411</v>
      </c>
      <c r="L53" s="58" t="s">
        <v>169</v>
      </c>
      <c r="M53" s="85" t="s">
        <v>2066</v>
      </c>
    </row>
    <row r="54" spans="1:13" ht="16.5" x14ac:dyDescent="0.3">
      <c r="A54" s="77" t="s">
        <v>223</v>
      </c>
      <c r="B54" s="58">
        <v>13041494</v>
      </c>
      <c r="C54" s="77" t="s">
        <v>2103</v>
      </c>
      <c r="D54" s="58" t="s">
        <v>2104</v>
      </c>
      <c r="E54" s="85"/>
      <c r="F54" s="86">
        <v>31.900000000000002</v>
      </c>
      <c r="G54" s="57">
        <v>44875</v>
      </c>
      <c r="H54" s="77">
        <v>86</v>
      </c>
      <c r="I54" s="12">
        <v>2743.4</v>
      </c>
      <c r="J54" s="85" t="s">
        <v>1485</v>
      </c>
      <c r="K54" s="88">
        <v>45495</v>
      </c>
      <c r="L54" s="58" t="s">
        <v>169</v>
      </c>
      <c r="M54" s="85" t="s">
        <v>2066</v>
      </c>
    </row>
    <row r="55" spans="1:13" ht="16.5" x14ac:dyDescent="0.3">
      <c r="A55" s="77" t="s">
        <v>223</v>
      </c>
      <c r="B55" s="58">
        <v>13041227</v>
      </c>
      <c r="C55" s="77" t="s">
        <v>2105</v>
      </c>
      <c r="D55" s="58" t="s">
        <v>2106</v>
      </c>
      <c r="E55" s="85"/>
      <c r="F55" s="86">
        <v>4.1840000000000002</v>
      </c>
      <c r="G55" s="57">
        <v>44875</v>
      </c>
      <c r="H55" s="77">
        <v>500</v>
      </c>
      <c r="I55" s="12">
        <v>2092</v>
      </c>
      <c r="J55" s="85" t="s">
        <v>1485</v>
      </c>
      <c r="K55" s="88">
        <v>45410</v>
      </c>
      <c r="L55" s="58" t="s">
        <v>169</v>
      </c>
      <c r="M55" s="85" t="s">
        <v>2066</v>
      </c>
    </row>
    <row r="56" spans="1:13" ht="16.5" x14ac:dyDescent="0.3">
      <c r="A56" s="77" t="s">
        <v>223</v>
      </c>
      <c r="B56" s="58">
        <v>13044051</v>
      </c>
      <c r="C56" s="77" t="s">
        <v>28</v>
      </c>
      <c r="D56" s="58" t="s">
        <v>85</v>
      </c>
      <c r="E56" s="85"/>
      <c r="F56" s="86">
        <v>1.4285714285714286</v>
      </c>
      <c r="G56" s="57">
        <v>44875</v>
      </c>
      <c r="H56" s="77">
        <v>700</v>
      </c>
      <c r="I56" s="12">
        <v>1000</v>
      </c>
      <c r="J56" s="85" t="s">
        <v>1485</v>
      </c>
      <c r="K56" s="88">
        <v>45413</v>
      </c>
      <c r="L56" s="58" t="s">
        <v>169</v>
      </c>
      <c r="M56" s="85" t="s">
        <v>2066</v>
      </c>
    </row>
    <row r="57" spans="1:13" ht="16.5" x14ac:dyDescent="0.3">
      <c r="A57" s="77" t="s">
        <v>1571</v>
      </c>
      <c r="B57" s="58">
        <v>13041975</v>
      </c>
      <c r="C57" s="77" t="s">
        <v>36</v>
      </c>
      <c r="D57" s="58" t="s">
        <v>115</v>
      </c>
      <c r="E57" s="85"/>
      <c r="F57" s="86">
        <v>6.3571428571428568</v>
      </c>
      <c r="G57" s="57">
        <v>44875</v>
      </c>
      <c r="H57" s="77">
        <v>658</v>
      </c>
      <c r="I57" s="12">
        <v>4183</v>
      </c>
      <c r="J57" s="85" t="s">
        <v>1485</v>
      </c>
      <c r="K57" s="88">
        <v>202313</v>
      </c>
      <c r="L57" s="58" t="s">
        <v>182</v>
      </c>
      <c r="M57" s="85" t="s">
        <v>2066</v>
      </c>
    </row>
    <row r="58" spans="1:13" ht="16.5" x14ac:dyDescent="0.3">
      <c r="A58" s="77" t="s">
        <v>1103</v>
      </c>
      <c r="B58" s="58">
        <v>13042048</v>
      </c>
      <c r="C58" s="77" t="s">
        <v>1104</v>
      </c>
      <c r="D58" s="58" t="s">
        <v>1105</v>
      </c>
      <c r="E58" s="85"/>
      <c r="F58" s="86">
        <v>1.7489999999999999</v>
      </c>
      <c r="G58" s="57">
        <v>44875</v>
      </c>
      <c r="H58" s="77">
        <v>700</v>
      </c>
      <c r="I58" s="12">
        <v>1224.3</v>
      </c>
      <c r="J58" s="85" t="s">
        <v>1485</v>
      </c>
      <c r="K58" s="88" t="s">
        <v>2107</v>
      </c>
      <c r="L58" s="58" t="s">
        <v>1107</v>
      </c>
      <c r="M58" s="85" t="s">
        <v>2108</v>
      </c>
    </row>
    <row r="59" spans="1:13" ht="16.5" x14ac:dyDescent="0.3">
      <c r="A59" s="77" t="s">
        <v>1103</v>
      </c>
      <c r="B59" s="58">
        <v>13043138</v>
      </c>
      <c r="C59" s="77" t="s">
        <v>355</v>
      </c>
      <c r="D59" s="58" t="s">
        <v>356</v>
      </c>
      <c r="E59" s="85"/>
      <c r="F59" s="86">
        <v>3.95</v>
      </c>
      <c r="G59" s="57">
        <v>44875</v>
      </c>
      <c r="H59" s="77">
        <v>1440</v>
      </c>
      <c r="I59" s="12">
        <v>5688</v>
      </c>
      <c r="J59" s="85" t="s">
        <v>1485</v>
      </c>
      <c r="K59" s="88" t="s">
        <v>2109</v>
      </c>
      <c r="L59" s="58" t="s">
        <v>1107</v>
      </c>
      <c r="M59" s="85" t="s">
        <v>2108</v>
      </c>
    </row>
    <row r="60" spans="1:13" ht="16.5" x14ac:dyDescent="0.3">
      <c r="A60" s="77" t="s">
        <v>2069</v>
      </c>
      <c r="B60" s="58">
        <v>13042159</v>
      </c>
      <c r="C60" s="77" t="s">
        <v>370</v>
      </c>
      <c r="D60" s="58" t="s">
        <v>371</v>
      </c>
      <c r="E60" s="85"/>
      <c r="F60" s="86">
        <v>0.45642857142857141</v>
      </c>
      <c r="G60" s="57">
        <v>44875</v>
      </c>
      <c r="H60" s="77">
        <v>98</v>
      </c>
      <c r="I60" s="12">
        <v>44.73</v>
      </c>
      <c r="J60" s="85" t="s">
        <v>1485</v>
      </c>
      <c r="K60" s="88" t="s">
        <v>2110</v>
      </c>
      <c r="L60" s="58" t="s">
        <v>1555</v>
      </c>
      <c r="M60" s="85" t="s">
        <v>2066</v>
      </c>
    </row>
    <row r="61" spans="1:13" ht="16.5" x14ac:dyDescent="0.3">
      <c r="A61" s="77" t="s">
        <v>948</v>
      </c>
      <c r="B61" s="58">
        <v>13042240</v>
      </c>
      <c r="C61" s="77" t="s">
        <v>1088</v>
      </c>
      <c r="D61" s="77" t="s">
        <v>1089</v>
      </c>
      <c r="E61" s="85"/>
      <c r="F61" s="86">
        <v>0.2465</v>
      </c>
      <c r="G61" s="57">
        <v>44876</v>
      </c>
      <c r="H61" s="77">
        <v>6840</v>
      </c>
      <c r="I61" s="12">
        <v>1686.06</v>
      </c>
      <c r="J61" s="85" t="s">
        <v>1485</v>
      </c>
      <c r="K61" s="88">
        <v>68046</v>
      </c>
      <c r="L61" s="58" t="s">
        <v>867</v>
      </c>
      <c r="M61" s="85" t="s">
        <v>2066</v>
      </c>
    </row>
    <row r="62" spans="1:13" ht="16.5" x14ac:dyDescent="0.3">
      <c r="A62" s="77" t="s">
        <v>948</v>
      </c>
      <c r="B62" s="58">
        <v>13041044</v>
      </c>
      <c r="C62" s="77" t="s">
        <v>1091</v>
      </c>
      <c r="D62" s="58" t="s">
        <v>1092</v>
      </c>
      <c r="E62" s="85"/>
      <c r="F62" s="89">
        <v>8.99</v>
      </c>
      <c r="G62" s="57">
        <v>44876</v>
      </c>
      <c r="H62" s="77">
        <v>49</v>
      </c>
      <c r="I62" s="12">
        <v>440.51</v>
      </c>
      <c r="J62" s="85" t="s">
        <v>1485</v>
      </c>
      <c r="K62" s="88">
        <v>68047</v>
      </c>
      <c r="L62" s="58" t="s">
        <v>867</v>
      </c>
      <c r="M62" s="85" t="s">
        <v>2066</v>
      </c>
    </row>
    <row r="63" spans="1:13" ht="16.5" x14ac:dyDescent="0.3">
      <c r="A63" s="77" t="s">
        <v>948</v>
      </c>
      <c r="B63" s="58">
        <v>13041599</v>
      </c>
      <c r="C63" s="77" t="s">
        <v>1695</v>
      </c>
      <c r="D63" s="58" t="s">
        <v>1696</v>
      </c>
      <c r="E63" s="85"/>
      <c r="F63" s="89">
        <v>27.9</v>
      </c>
      <c r="G63" s="57">
        <v>44876</v>
      </c>
      <c r="H63" s="77">
        <v>365</v>
      </c>
      <c r="I63" s="12">
        <v>10183.5</v>
      </c>
      <c r="J63" s="85" t="s">
        <v>1485</v>
      </c>
      <c r="K63" s="88">
        <v>68139</v>
      </c>
      <c r="L63" s="58" t="s">
        <v>867</v>
      </c>
      <c r="M63" s="85" t="s">
        <v>2066</v>
      </c>
    </row>
    <row r="64" spans="1:13" ht="16.5" x14ac:dyDescent="0.3">
      <c r="A64" s="77" t="s">
        <v>948</v>
      </c>
      <c r="B64" s="58">
        <v>13042003</v>
      </c>
      <c r="C64" s="77" t="s">
        <v>1427</v>
      </c>
      <c r="D64" s="58" t="s">
        <v>1428</v>
      </c>
      <c r="E64" s="85"/>
      <c r="F64" s="89">
        <v>7.39</v>
      </c>
      <c r="G64" s="57">
        <v>44876</v>
      </c>
      <c r="H64" s="77">
        <v>2978</v>
      </c>
      <c r="I64" s="12">
        <v>22007.42</v>
      </c>
      <c r="J64" s="85" t="s">
        <v>1485</v>
      </c>
      <c r="K64" s="88">
        <v>68045</v>
      </c>
      <c r="L64" s="58" t="s">
        <v>867</v>
      </c>
      <c r="M64" s="85" t="s">
        <v>2066</v>
      </c>
    </row>
    <row r="65" spans="1:13" ht="16.5" x14ac:dyDescent="0.3">
      <c r="A65" s="77" t="s">
        <v>211</v>
      </c>
      <c r="B65" s="58">
        <v>13042281</v>
      </c>
      <c r="C65" s="77" t="s">
        <v>1240</v>
      </c>
      <c r="D65" s="58" t="s">
        <v>1241</v>
      </c>
      <c r="E65" s="85"/>
      <c r="F65" s="89">
        <v>2.3115999999999999</v>
      </c>
      <c r="G65" s="57">
        <v>44876</v>
      </c>
      <c r="H65" s="77">
        <v>25000</v>
      </c>
      <c r="I65" s="12">
        <v>57790</v>
      </c>
      <c r="J65" s="85" t="s">
        <v>1485</v>
      </c>
      <c r="K65" s="88">
        <v>9940003427</v>
      </c>
      <c r="L65" s="58" t="s">
        <v>1561</v>
      </c>
      <c r="M65" s="85" t="s">
        <v>2111</v>
      </c>
    </row>
    <row r="66" spans="1:13" ht="16.5" x14ac:dyDescent="0.3">
      <c r="A66" s="77" t="s">
        <v>211</v>
      </c>
      <c r="B66" s="58">
        <v>13042294</v>
      </c>
      <c r="C66" s="77" t="s">
        <v>1562</v>
      </c>
      <c r="D66" s="77" t="s">
        <v>1563</v>
      </c>
      <c r="E66" s="85"/>
      <c r="F66" s="89">
        <v>6.3109999999999999</v>
      </c>
      <c r="G66" s="57">
        <v>44876</v>
      </c>
      <c r="H66" s="77">
        <v>25000</v>
      </c>
      <c r="I66" s="12">
        <v>157775</v>
      </c>
      <c r="J66" s="85" t="s">
        <v>1485</v>
      </c>
      <c r="K66" s="88">
        <v>9940003426</v>
      </c>
      <c r="L66" s="58" t="s">
        <v>1561</v>
      </c>
      <c r="M66" s="85" t="s">
        <v>2111</v>
      </c>
    </row>
    <row r="67" spans="1:13" ht="16.5" x14ac:dyDescent="0.3">
      <c r="A67" s="77" t="s">
        <v>1231</v>
      </c>
      <c r="B67" s="58">
        <v>13041560</v>
      </c>
      <c r="C67" s="77" t="s">
        <v>42</v>
      </c>
      <c r="D67" s="58" t="s">
        <v>121</v>
      </c>
      <c r="E67" s="85"/>
      <c r="F67" s="89">
        <v>0.23833333333333334</v>
      </c>
      <c r="G67" s="57">
        <v>44876</v>
      </c>
      <c r="H67" s="77">
        <v>840</v>
      </c>
      <c r="I67" s="12">
        <v>200.20000000000002</v>
      </c>
      <c r="J67" s="85" t="s">
        <v>1485</v>
      </c>
      <c r="K67" s="88">
        <v>4100144342</v>
      </c>
      <c r="L67" s="58" t="s">
        <v>188</v>
      </c>
      <c r="M67" s="85" t="s">
        <v>2066</v>
      </c>
    </row>
    <row r="68" spans="1:13" ht="16.5" x14ac:dyDescent="0.3">
      <c r="A68" s="77" t="s">
        <v>1574</v>
      </c>
      <c r="B68" s="58">
        <v>13041985</v>
      </c>
      <c r="C68" s="77" t="s">
        <v>1577</v>
      </c>
      <c r="D68" s="58" t="s">
        <v>1578</v>
      </c>
      <c r="E68" s="85"/>
      <c r="F68" s="89">
        <v>290</v>
      </c>
      <c r="G68" s="57">
        <v>44876</v>
      </c>
      <c r="H68" s="77">
        <v>174</v>
      </c>
      <c r="I68" s="12">
        <v>50460</v>
      </c>
      <c r="J68" s="85" t="s">
        <v>1485</v>
      </c>
      <c r="K68" s="88">
        <v>15376</v>
      </c>
      <c r="L68" s="58" t="s">
        <v>796</v>
      </c>
      <c r="M68" s="85" t="s">
        <v>2066</v>
      </c>
    </row>
    <row r="69" spans="1:13" ht="16.5" x14ac:dyDescent="0.3">
      <c r="A69" s="77" t="s">
        <v>1506</v>
      </c>
      <c r="B69" s="58">
        <v>13041726</v>
      </c>
      <c r="C69" s="77" t="s">
        <v>1093</v>
      </c>
      <c r="D69" s="58" t="s">
        <v>1094</v>
      </c>
      <c r="E69" s="85"/>
      <c r="F69" s="89">
        <v>583.9516666666666</v>
      </c>
      <c r="G69" s="57">
        <v>44876</v>
      </c>
      <c r="H69" s="77">
        <v>660</v>
      </c>
      <c r="I69" s="12">
        <v>385408.1</v>
      </c>
      <c r="J69" s="85" t="s">
        <v>1485</v>
      </c>
      <c r="K69" s="88">
        <v>63</v>
      </c>
      <c r="L69" s="58" t="s">
        <v>2112</v>
      </c>
      <c r="M69" s="85" t="s">
        <v>2113</v>
      </c>
    </row>
    <row r="70" spans="1:13" ht="16.5" x14ac:dyDescent="0.3">
      <c r="A70" s="77" t="s">
        <v>2114</v>
      </c>
      <c r="B70" s="58">
        <v>13042257</v>
      </c>
      <c r="C70" s="77" t="s">
        <v>2115</v>
      </c>
      <c r="D70" s="58" t="s">
        <v>2116</v>
      </c>
      <c r="E70" s="85"/>
      <c r="F70" s="89">
        <v>1.0636666666666668</v>
      </c>
      <c r="G70" s="57">
        <v>44879</v>
      </c>
      <c r="H70" s="77">
        <v>30000</v>
      </c>
      <c r="I70" s="12">
        <v>31910.000000000004</v>
      </c>
      <c r="J70" s="85" t="s">
        <v>1485</v>
      </c>
      <c r="K70" s="88">
        <v>7164</v>
      </c>
      <c r="L70" s="58" t="s">
        <v>2117</v>
      </c>
      <c r="M70" s="85" t="s">
        <v>1716</v>
      </c>
    </row>
    <row r="71" spans="1:13" ht="16.5" x14ac:dyDescent="0.3">
      <c r="A71" s="77" t="s">
        <v>2114</v>
      </c>
      <c r="B71" s="58">
        <v>13041226</v>
      </c>
      <c r="C71" s="77" t="s">
        <v>2118</v>
      </c>
      <c r="D71" s="58" t="s">
        <v>2119</v>
      </c>
      <c r="E71" s="85"/>
      <c r="F71" s="89">
        <v>9.5</v>
      </c>
      <c r="G71" s="57">
        <v>44879</v>
      </c>
      <c r="H71" s="77">
        <v>346</v>
      </c>
      <c r="I71" s="12">
        <v>3287</v>
      </c>
      <c r="J71" s="85" t="s">
        <v>1485</v>
      </c>
      <c r="K71" s="88">
        <v>7157</v>
      </c>
      <c r="L71" s="58" t="s">
        <v>2120</v>
      </c>
      <c r="M71" s="85" t="s">
        <v>1716</v>
      </c>
    </row>
    <row r="72" spans="1:13" ht="16.5" x14ac:dyDescent="0.3">
      <c r="A72" s="77" t="s">
        <v>2114</v>
      </c>
      <c r="B72" s="58">
        <v>13042253</v>
      </c>
      <c r="C72" s="77" t="s">
        <v>1040</v>
      </c>
      <c r="D72" s="58" t="s">
        <v>1041</v>
      </c>
      <c r="E72" s="85"/>
      <c r="F72" s="89">
        <v>1.0636666666666668</v>
      </c>
      <c r="G72" s="57">
        <v>44879</v>
      </c>
      <c r="H72" s="77">
        <v>26160</v>
      </c>
      <c r="I72" s="12">
        <v>27825.520000000004</v>
      </c>
      <c r="J72" s="85" t="s">
        <v>1485</v>
      </c>
      <c r="K72" s="88">
        <v>7157</v>
      </c>
      <c r="L72" s="58" t="s">
        <v>2120</v>
      </c>
      <c r="M72" s="85" t="s">
        <v>1716</v>
      </c>
    </row>
    <row r="73" spans="1:13" ht="16.5" x14ac:dyDescent="0.3">
      <c r="A73" s="77" t="s">
        <v>2121</v>
      </c>
      <c r="B73" s="58">
        <v>13043120</v>
      </c>
      <c r="C73" s="77" t="s">
        <v>1265</v>
      </c>
      <c r="D73" s="58" t="s">
        <v>1266</v>
      </c>
      <c r="E73" s="85"/>
      <c r="F73" s="89">
        <v>84.99</v>
      </c>
      <c r="G73" s="57">
        <v>44879</v>
      </c>
      <c r="H73" s="77">
        <v>150</v>
      </c>
      <c r="I73" s="12">
        <v>12748.5</v>
      </c>
      <c r="J73" s="85" t="s">
        <v>1485</v>
      </c>
      <c r="K73" s="88">
        <v>10078</v>
      </c>
      <c r="L73" s="58" t="s">
        <v>1267</v>
      </c>
      <c r="M73" s="85" t="s">
        <v>2066</v>
      </c>
    </row>
    <row r="74" spans="1:13" ht="16.5" x14ac:dyDescent="0.3">
      <c r="A74" s="77" t="s">
        <v>1574</v>
      </c>
      <c r="B74" s="58">
        <v>13044146</v>
      </c>
      <c r="C74" s="77" t="s">
        <v>1575</v>
      </c>
      <c r="D74" s="58" t="s">
        <v>1576</v>
      </c>
      <c r="E74" s="85"/>
      <c r="F74" s="89">
        <v>0.99399999999999999</v>
      </c>
      <c r="G74" s="57">
        <v>44879</v>
      </c>
      <c r="H74" s="77">
        <v>210</v>
      </c>
      <c r="I74" s="12">
        <v>208.74</v>
      </c>
      <c r="J74" s="85" t="s">
        <v>1485</v>
      </c>
      <c r="K74" s="88">
        <v>15414</v>
      </c>
      <c r="L74" s="58" t="s">
        <v>796</v>
      </c>
      <c r="M74" s="85" t="s">
        <v>2066</v>
      </c>
    </row>
    <row r="75" spans="1:13" ht="16.5" x14ac:dyDescent="0.3">
      <c r="A75" s="77" t="s">
        <v>1574</v>
      </c>
      <c r="B75" s="58">
        <v>13041985</v>
      </c>
      <c r="C75" s="77" t="s">
        <v>1577</v>
      </c>
      <c r="D75" s="58" t="s">
        <v>1578</v>
      </c>
      <c r="E75" s="85"/>
      <c r="F75" s="89">
        <v>290</v>
      </c>
      <c r="G75" s="57">
        <v>44879</v>
      </c>
      <c r="H75" s="77">
        <v>174</v>
      </c>
      <c r="I75" s="12">
        <v>50460</v>
      </c>
      <c r="J75" s="85" t="s">
        <v>1485</v>
      </c>
      <c r="K75" s="88">
        <v>15414</v>
      </c>
      <c r="L75" s="58" t="s">
        <v>796</v>
      </c>
      <c r="M75" s="85" t="s">
        <v>2066</v>
      </c>
    </row>
    <row r="76" spans="1:13" ht="16.5" x14ac:dyDescent="0.3">
      <c r="A76" s="77" t="s">
        <v>2122</v>
      </c>
      <c r="B76" s="58">
        <v>13042323</v>
      </c>
      <c r="C76" s="77" t="s">
        <v>2123</v>
      </c>
      <c r="D76" s="58" t="s">
        <v>2124</v>
      </c>
      <c r="E76" s="85"/>
      <c r="F76" s="89">
        <v>236</v>
      </c>
      <c r="G76" s="57">
        <v>44879</v>
      </c>
      <c r="H76" s="77">
        <v>50</v>
      </c>
      <c r="I76" s="12">
        <v>11800</v>
      </c>
      <c r="J76" s="85" t="s">
        <v>1485</v>
      </c>
      <c r="K76" s="88">
        <v>95026405</v>
      </c>
      <c r="L76" s="58" t="s">
        <v>2125</v>
      </c>
      <c r="M76" s="85" t="s">
        <v>2066</v>
      </c>
    </row>
    <row r="77" spans="1:13" ht="16.5" x14ac:dyDescent="0.3">
      <c r="A77" s="77" t="s">
        <v>1694</v>
      </c>
      <c r="B77" s="58">
        <v>13041043</v>
      </c>
      <c r="C77" s="77" t="s">
        <v>21</v>
      </c>
      <c r="D77" s="58" t="s">
        <v>78</v>
      </c>
      <c r="E77" s="85"/>
      <c r="F77" s="89">
        <v>0.18999999999999997</v>
      </c>
      <c r="G77" s="57">
        <v>44880</v>
      </c>
      <c r="H77" s="77">
        <v>220</v>
      </c>
      <c r="I77" s="12">
        <v>41.8</v>
      </c>
      <c r="J77" s="85" t="s">
        <v>1485</v>
      </c>
      <c r="K77" s="88">
        <v>24621</v>
      </c>
      <c r="L77" s="58" t="s">
        <v>164</v>
      </c>
      <c r="M77" s="85" t="s">
        <v>2066</v>
      </c>
    </row>
    <row r="78" spans="1:13" ht="16.5" x14ac:dyDescent="0.3">
      <c r="A78" s="77" t="s">
        <v>1694</v>
      </c>
      <c r="B78" s="58">
        <v>13041498</v>
      </c>
      <c r="C78" s="77" t="s">
        <v>22</v>
      </c>
      <c r="D78" s="58" t="s">
        <v>79</v>
      </c>
      <c r="E78" s="85"/>
      <c r="F78" s="89">
        <v>13</v>
      </c>
      <c r="G78" s="57">
        <v>44880</v>
      </c>
      <c r="H78" s="77">
        <v>200</v>
      </c>
      <c r="I78" s="12">
        <v>2600</v>
      </c>
      <c r="J78" s="85" t="s">
        <v>1485</v>
      </c>
      <c r="K78" s="88">
        <v>24621</v>
      </c>
      <c r="L78" s="58" t="s">
        <v>164</v>
      </c>
      <c r="M78" s="85" t="s">
        <v>2066</v>
      </c>
    </row>
    <row r="79" spans="1:13" ht="16.5" x14ac:dyDescent="0.3">
      <c r="A79" s="77" t="s">
        <v>1694</v>
      </c>
      <c r="B79" s="58">
        <v>13042432</v>
      </c>
      <c r="C79" s="77" t="s">
        <v>23</v>
      </c>
      <c r="D79" s="58" t="s">
        <v>80</v>
      </c>
      <c r="E79" s="85"/>
      <c r="F79" s="89">
        <v>38</v>
      </c>
      <c r="G79" s="57">
        <v>44880</v>
      </c>
      <c r="H79" s="77">
        <v>50</v>
      </c>
      <c r="I79" s="12">
        <v>1900</v>
      </c>
      <c r="J79" s="85" t="s">
        <v>1485</v>
      </c>
      <c r="K79" s="88">
        <v>24621</v>
      </c>
      <c r="L79" s="58" t="s">
        <v>164</v>
      </c>
      <c r="M79" s="85" t="s">
        <v>2066</v>
      </c>
    </row>
    <row r="80" spans="1:13" ht="16.5" x14ac:dyDescent="0.3">
      <c r="A80" s="77" t="s">
        <v>1003</v>
      </c>
      <c r="B80" s="58">
        <v>13042050</v>
      </c>
      <c r="C80" s="77" t="s">
        <v>1680</v>
      </c>
      <c r="D80" s="77" t="s">
        <v>1681</v>
      </c>
      <c r="E80" s="85"/>
      <c r="F80" s="89">
        <v>1.0070000000000001</v>
      </c>
      <c r="G80" s="57">
        <v>44887</v>
      </c>
      <c r="H80" s="77">
        <v>4450</v>
      </c>
      <c r="I80" s="12">
        <v>4481.1500000000005</v>
      </c>
      <c r="J80" s="85" t="s">
        <v>1485</v>
      </c>
      <c r="K80" s="88">
        <v>21816</v>
      </c>
      <c r="L80" s="58" t="s">
        <v>1677</v>
      </c>
      <c r="M80" s="85" t="s">
        <v>1716</v>
      </c>
    </row>
    <row r="81" spans="1:13" ht="16.5" x14ac:dyDescent="0.3">
      <c r="A81" s="77" t="s">
        <v>1003</v>
      </c>
      <c r="B81" s="58">
        <v>13041869</v>
      </c>
      <c r="C81" s="77" t="s">
        <v>1012</v>
      </c>
      <c r="D81" s="58" t="s">
        <v>1013</v>
      </c>
      <c r="E81" s="85"/>
      <c r="F81" s="89">
        <v>14.670000000000002</v>
      </c>
      <c r="G81" s="57">
        <v>44887</v>
      </c>
      <c r="H81" s="77">
        <v>95</v>
      </c>
      <c r="I81" s="12">
        <v>1393.65</v>
      </c>
      <c r="J81" s="85" t="s">
        <v>1485</v>
      </c>
      <c r="K81" s="88">
        <v>21815</v>
      </c>
      <c r="L81" s="58" t="s">
        <v>1677</v>
      </c>
      <c r="M81" s="85" t="s">
        <v>1716</v>
      </c>
    </row>
    <row r="82" spans="1:13" ht="16.5" x14ac:dyDescent="0.3">
      <c r="A82" s="77" t="s">
        <v>1003</v>
      </c>
      <c r="B82" s="58">
        <v>13041012</v>
      </c>
      <c r="C82" s="77" t="s">
        <v>1678</v>
      </c>
      <c r="D82" s="58" t="s">
        <v>1679</v>
      </c>
      <c r="E82" s="85"/>
      <c r="F82" s="89">
        <v>4.2699999999999996</v>
      </c>
      <c r="G82" s="57">
        <v>44887</v>
      </c>
      <c r="H82" s="77">
        <v>49</v>
      </c>
      <c r="I82" s="12">
        <v>209.23</v>
      </c>
      <c r="J82" s="85" t="s">
        <v>1485</v>
      </c>
      <c r="K82" s="88">
        <v>21813</v>
      </c>
      <c r="L82" s="58" t="s">
        <v>1677</v>
      </c>
      <c r="M82" s="85" t="s">
        <v>1716</v>
      </c>
    </row>
    <row r="83" spans="1:13" ht="16.5" x14ac:dyDescent="0.3">
      <c r="A83" s="77" t="s">
        <v>1003</v>
      </c>
      <c r="B83" s="58">
        <v>13042009</v>
      </c>
      <c r="C83" s="77" t="s">
        <v>1008</v>
      </c>
      <c r="D83" s="58" t="s">
        <v>1009</v>
      </c>
      <c r="E83" s="85"/>
      <c r="F83" s="89">
        <v>8.7799999999999994</v>
      </c>
      <c r="G83" s="57">
        <v>44887</v>
      </c>
      <c r="H83" s="77">
        <v>2524</v>
      </c>
      <c r="I83" s="12">
        <v>22160.719999999998</v>
      </c>
      <c r="J83" s="85" t="s">
        <v>1485</v>
      </c>
      <c r="K83" s="88">
        <v>21814</v>
      </c>
      <c r="L83" s="58" t="s">
        <v>1677</v>
      </c>
      <c r="M83" s="85" t="s">
        <v>1716</v>
      </c>
    </row>
    <row r="84" spans="1:13" ht="16.5" x14ac:dyDescent="0.3">
      <c r="A84" s="77" t="s">
        <v>2078</v>
      </c>
      <c r="B84" s="58">
        <v>13043084</v>
      </c>
      <c r="C84" s="77" t="s">
        <v>2126</v>
      </c>
      <c r="D84" s="58" t="s">
        <v>2127</v>
      </c>
      <c r="E84" s="85"/>
      <c r="F84" s="89">
        <v>340.76357142857142</v>
      </c>
      <c r="G84" s="57">
        <v>44888</v>
      </c>
      <c r="H84" s="77">
        <v>1932</v>
      </c>
      <c r="I84" s="12">
        <v>658355.22</v>
      </c>
      <c r="J84" s="85" t="s">
        <v>1485</v>
      </c>
      <c r="K84" s="88">
        <v>808579</v>
      </c>
      <c r="L84" s="58" t="s">
        <v>2128</v>
      </c>
      <c r="M84" s="85" t="s">
        <v>1830</v>
      </c>
    </row>
    <row r="85" spans="1:13" ht="16.5" x14ac:dyDescent="0.3">
      <c r="A85" s="77" t="s">
        <v>2129</v>
      </c>
      <c r="B85" s="58">
        <v>13041046</v>
      </c>
      <c r="C85" s="77" t="s">
        <v>2130</v>
      </c>
      <c r="D85" s="58" t="s">
        <v>2131</v>
      </c>
      <c r="E85" s="85"/>
      <c r="F85" s="89">
        <v>10.857199999999999</v>
      </c>
      <c r="G85" s="57">
        <v>44889</v>
      </c>
      <c r="H85" s="77">
        <v>1800</v>
      </c>
      <c r="I85" s="12">
        <v>19542.96</v>
      </c>
      <c r="J85" s="85" t="s">
        <v>1485</v>
      </c>
      <c r="K85" s="88">
        <v>2222</v>
      </c>
      <c r="L85" s="58" t="s">
        <v>2132</v>
      </c>
      <c r="M85" s="85" t="s">
        <v>1830</v>
      </c>
    </row>
    <row r="86" spans="1:13" ht="16.5" x14ac:dyDescent="0.3">
      <c r="A86" s="77" t="s">
        <v>2129</v>
      </c>
      <c r="B86" s="58">
        <v>13041046</v>
      </c>
      <c r="C86" s="77" t="s">
        <v>2130</v>
      </c>
      <c r="D86" s="58" t="s">
        <v>2131</v>
      </c>
      <c r="E86" s="85"/>
      <c r="F86" s="89">
        <v>10.857200000000001</v>
      </c>
      <c r="G86" s="57">
        <v>44889</v>
      </c>
      <c r="H86" s="77">
        <v>3300</v>
      </c>
      <c r="I86" s="12">
        <v>35828.76</v>
      </c>
      <c r="J86" s="85" t="s">
        <v>1485</v>
      </c>
      <c r="K86" s="88">
        <v>2223</v>
      </c>
      <c r="L86" s="58" t="s">
        <v>2132</v>
      </c>
      <c r="M86" s="85" t="s">
        <v>1830</v>
      </c>
    </row>
    <row r="87" spans="1:13" ht="16.5" x14ac:dyDescent="0.3">
      <c r="A87" s="77" t="s">
        <v>1522</v>
      </c>
      <c r="B87" s="58">
        <v>13043089</v>
      </c>
      <c r="C87" s="77" t="s">
        <v>2133</v>
      </c>
      <c r="D87" s="58" t="s">
        <v>2134</v>
      </c>
      <c r="E87" s="85"/>
      <c r="F87" s="89">
        <v>1.9833333333333334</v>
      </c>
      <c r="G87" s="57">
        <v>44889</v>
      </c>
      <c r="H87" s="77">
        <v>3000</v>
      </c>
      <c r="I87" s="12">
        <v>5950</v>
      </c>
      <c r="J87" s="85" t="s">
        <v>1485</v>
      </c>
      <c r="K87" s="88">
        <v>13278</v>
      </c>
      <c r="L87" s="58" t="s">
        <v>2135</v>
      </c>
      <c r="M87" s="85" t="s">
        <v>1661</v>
      </c>
    </row>
    <row r="88" spans="1:13" ht="16.5" x14ac:dyDescent="0.3">
      <c r="A88" s="77" t="s">
        <v>2136</v>
      </c>
      <c r="B88" s="58">
        <v>13043154</v>
      </c>
      <c r="C88" s="77" t="s">
        <v>1466</v>
      </c>
      <c r="D88" s="58" t="s">
        <v>1467</v>
      </c>
      <c r="E88" s="85"/>
      <c r="F88" s="89">
        <v>7.7857142857142856</v>
      </c>
      <c r="G88" s="57">
        <v>44889</v>
      </c>
      <c r="H88" s="77">
        <v>448</v>
      </c>
      <c r="I88" s="12">
        <v>3488</v>
      </c>
      <c r="J88" s="85" t="s">
        <v>1485</v>
      </c>
      <c r="K88" s="88">
        <v>700004818</v>
      </c>
      <c r="L88" s="58" t="s">
        <v>2137</v>
      </c>
      <c r="M88" s="85" t="s">
        <v>1830</v>
      </c>
    </row>
    <row r="89" spans="1:13" ht="16.5" x14ac:dyDescent="0.3">
      <c r="A89" s="77" t="s">
        <v>2138</v>
      </c>
      <c r="B89" s="58">
        <v>13041976</v>
      </c>
      <c r="C89" s="77" t="s">
        <v>2139</v>
      </c>
      <c r="D89" s="58" t="s">
        <v>2140</v>
      </c>
      <c r="E89" s="85"/>
      <c r="F89" s="89">
        <v>303.21428571428572</v>
      </c>
      <c r="G89" s="57">
        <v>44889</v>
      </c>
      <c r="H89" s="77">
        <v>10472</v>
      </c>
      <c r="I89" s="12">
        <v>3175260</v>
      </c>
      <c r="J89" s="85" t="s">
        <v>1485</v>
      </c>
      <c r="K89" s="88">
        <v>81655</v>
      </c>
      <c r="L89" s="58" t="s">
        <v>2141</v>
      </c>
      <c r="M89" s="85" t="s">
        <v>2142</v>
      </c>
    </row>
    <row r="90" spans="1:13" ht="16.5" x14ac:dyDescent="0.3">
      <c r="A90" s="77" t="s">
        <v>2138</v>
      </c>
      <c r="B90" s="58">
        <v>13041976</v>
      </c>
      <c r="C90" s="77" t="s">
        <v>2139</v>
      </c>
      <c r="D90" s="58" t="s">
        <v>2140</v>
      </c>
      <c r="E90" s="85"/>
      <c r="F90" s="89">
        <v>415.33928571428572</v>
      </c>
      <c r="G90" s="57">
        <v>44889</v>
      </c>
      <c r="H90" s="77">
        <v>616</v>
      </c>
      <c r="I90" s="12">
        <v>255849</v>
      </c>
      <c r="J90" s="85" t="s">
        <v>1485</v>
      </c>
      <c r="K90" s="88">
        <v>81660</v>
      </c>
      <c r="L90" s="58" t="s">
        <v>2143</v>
      </c>
      <c r="M90" s="85" t="s">
        <v>1830</v>
      </c>
    </row>
    <row r="91" spans="1:13" ht="16.5" x14ac:dyDescent="0.3">
      <c r="A91" s="77" t="s">
        <v>2064</v>
      </c>
      <c r="B91" s="58">
        <v>13041334</v>
      </c>
      <c r="C91" s="77" t="e">
        <v>#N/A</v>
      </c>
      <c r="D91" s="58" t="s">
        <v>1883</v>
      </c>
      <c r="E91" s="85"/>
      <c r="F91" s="89">
        <v>2.85</v>
      </c>
      <c r="G91" s="57">
        <v>44890</v>
      </c>
      <c r="H91" s="77">
        <v>300</v>
      </c>
      <c r="I91" s="12">
        <v>855</v>
      </c>
      <c r="J91" s="85" t="s">
        <v>1485</v>
      </c>
      <c r="K91" s="88">
        <v>53336</v>
      </c>
      <c r="L91" s="58" t="s">
        <v>1884</v>
      </c>
      <c r="M91" s="85" t="s">
        <v>2065</v>
      </c>
    </row>
    <row r="92" spans="1:13" ht="16.5" x14ac:dyDescent="0.3">
      <c r="A92" s="77" t="s">
        <v>2064</v>
      </c>
      <c r="B92" s="58">
        <v>13041398</v>
      </c>
      <c r="C92" s="77" t="e">
        <v>#N/A</v>
      </c>
      <c r="D92" s="58" t="s">
        <v>331</v>
      </c>
      <c r="E92" s="85"/>
      <c r="F92" s="89">
        <v>22.083333333333332</v>
      </c>
      <c r="G92" s="57">
        <v>44890</v>
      </c>
      <c r="H92" s="77">
        <v>336</v>
      </c>
      <c r="I92" s="12">
        <v>7420</v>
      </c>
      <c r="J92" s="85" t="s">
        <v>1485</v>
      </c>
      <c r="K92" s="88">
        <v>53325</v>
      </c>
      <c r="L92" s="58" t="s">
        <v>1884</v>
      </c>
      <c r="M92" s="85" t="s">
        <v>2065</v>
      </c>
    </row>
    <row r="93" spans="1:13" ht="16.5" x14ac:dyDescent="0.3">
      <c r="A93" s="77" t="s">
        <v>2064</v>
      </c>
      <c r="B93" s="58">
        <v>13043001</v>
      </c>
      <c r="C93" s="77" t="e">
        <v>#N/A</v>
      </c>
      <c r="D93" s="58" t="s">
        <v>1809</v>
      </c>
      <c r="E93" s="85"/>
      <c r="F93" s="89">
        <v>4.9666666666666668</v>
      </c>
      <c r="G93" s="57">
        <v>44890</v>
      </c>
      <c r="H93" s="77">
        <v>7680</v>
      </c>
      <c r="I93" s="12">
        <v>38144</v>
      </c>
      <c r="J93" s="85" t="s">
        <v>1485</v>
      </c>
      <c r="K93" s="88">
        <v>53325</v>
      </c>
      <c r="L93" s="58" t="s">
        <v>1884</v>
      </c>
      <c r="M93" s="85" t="s">
        <v>2065</v>
      </c>
    </row>
    <row r="94" spans="1:13" ht="16.5" x14ac:dyDescent="0.3">
      <c r="A94" s="77" t="s">
        <v>2064</v>
      </c>
      <c r="B94" s="58">
        <v>13043156</v>
      </c>
      <c r="C94" s="77" t="e">
        <v>#N/A</v>
      </c>
      <c r="D94" s="58" t="s">
        <v>1475</v>
      </c>
      <c r="E94" s="85"/>
      <c r="F94" s="89">
        <v>514</v>
      </c>
      <c r="G94" s="57">
        <v>44890</v>
      </c>
      <c r="H94" s="77">
        <v>22</v>
      </c>
      <c r="I94" s="12">
        <v>11308</v>
      </c>
      <c r="J94" s="85" t="s">
        <v>1485</v>
      </c>
      <c r="K94" s="88">
        <v>53325</v>
      </c>
      <c r="L94" s="58" t="s">
        <v>1884</v>
      </c>
      <c r="M94" s="85" t="s">
        <v>2065</v>
      </c>
    </row>
    <row r="95" spans="1:13" ht="16.5" x14ac:dyDescent="0.3">
      <c r="A95" s="77" t="s">
        <v>2064</v>
      </c>
      <c r="B95" s="58">
        <v>13041319</v>
      </c>
      <c r="C95" s="77" t="s">
        <v>2144</v>
      </c>
      <c r="D95" s="58" t="s">
        <v>2145</v>
      </c>
      <c r="E95" s="85"/>
      <c r="F95" s="89">
        <v>674</v>
      </c>
      <c r="G95" s="57">
        <v>44890</v>
      </c>
      <c r="H95" s="77">
        <v>30</v>
      </c>
      <c r="I95" s="12">
        <v>20220</v>
      </c>
      <c r="J95" s="85" t="s">
        <v>1485</v>
      </c>
      <c r="K95" s="88">
        <v>53315</v>
      </c>
      <c r="L95" s="58" t="s">
        <v>1884</v>
      </c>
      <c r="M95" s="85" t="s">
        <v>2065</v>
      </c>
    </row>
    <row r="96" spans="1:13" ht="16.5" x14ac:dyDescent="0.3">
      <c r="A96" s="77" t="s">
        <v>1070</v>
      </c>
      <c r="B96" s="58">
        <v>13044098</v>
      </c>
      <c r="C96" s="77" t="s">
        <v>2146</v>
      </c>
      <c r="D96" s="58" t="s">
        <v>2147</v>
      </c>
      <c r="E96" s="85"/>
      <c r="F96" s="89">
        <v>206</v>
      </c>
      <c r="G96" s="57">
        <v>44890</v>
      </c>
      <c r="H96" s="77">
        <v>128</v>
      </c>
      <c r="I96" s="12">
        <v>26368</v>
      </c>
      <c r="J96" s="85" t="s">
        <v>1485</v>
      </c>
      <c r="K96" s="88">
        <v>14905</v>
      </c>
      <c r="L96" s="58" t="s">
        <v>2148</v>
      </c>
      <c r="M96" s="85" t="s">
        <v>1661</v>
      </c>
    </row>
    <row r="97" spans="1:13" ht="16.5" x14ac:dyDescent="0.3">
      <c r="A97" s="77" t="s">
        <v>897</v>
      </c>
      <c r="B97" s="58">
        <v>13041327</v>
      </c>
      <c r="C97" s="77" t="s">
        <v>2149</v>
      </c>
      <c r="D97" s="58" t="s">
        <v>2150</v>
      </c>
      <c r="E97" s="85"/>
      <c r="F97" s="89">
        <v>233.95</v>
      </c>
      <c r="G97" s="57">
        <v>44890</v>
      </c>
      <c r="H97" s="77">
        <v>200</v>
      </c>
      <c r="I97" s="12">
        <v>46790</v>
      </c>
      <c r="J97" s="85" t="s">
        <v>1485</v>
      </c>
      <c r="K97" s="88">
        <v>4505382376</v>
      </c>
      <c r="L97" s="58" t="s">
        <v>2151</v>
      </c>
      <c r="M97" s="85" t="s">
        <v>2066</v>
      </c>
    </row>
    <row r="98" spans="1:13" ht="16.5" x14ac:dyDescent="0.3">
      <c r="A98" s="77" t="s">
        <v>2152</v>
      </c>
      <c r="B98" s="58">
        <v>13043124</v>
      </c>
      <c r="C98" s="77" t="s">
        <v>989</v>
      </c>
      <c r="D98" s="58" t="s">
        <v>990</v>
      </c>
      <c r="E98" s="85"/>
      <c r="F98" s="89">
        <v>94.76</v>
      </c>
      <c r="G98" s="57">
        <v>44890</v>
      </c>
      <c r="H98" s="77">
        <v>13</v>
      </c>
      <c r="I98" s="12">
        <v>1231.8800000000001</v>
      </c>
      <c r="J98" s="85" t="s">
        <v>1485</v>
      </c>
      <c r="K98" s="88">
        <v>267053</v>
      </c>
      <c r="L98" s="58" t="s">
        <v>2153</v>
      </c>
      <c r="M98" s="85" t="s">
        <v>1830</v>
      </c>
    </row>
    <row r="99" spans="1:13" ht="16.5" x14ac:dyDescent="0.3">
      <c r="A99" s="77" t="s">
        <v>1832</v>
      </c>
      <c r="B99" s="58">
        <v>13042267</v>
      </c>
      <c r="C99" s="77" t="s">
        <v>1462</v>
      </c>
      <c r="D99" s="58" t="s">
        <v>1463</v>
      </c>
      <c r="E99" s="85"/>
      <c r="F99" s="89">
        <v>28</v>
      </c>
      <c r="G99" s="57">
        <v>44890</v>
      </c>
      <c r="H99" s="77">
        <v>7</v>
      </c>
      <c r="I99" s="12">
        <v>196</v>
      </c>
      <c r="J99" s="85" t="s">
        <v>1485</v>
      </c>
      <c r="K99" s="88">
        <v>6000071974</v>
      </c>
      <c r="L99" s="58" t="s">
        <v>1951</v>
      </c>
      <c r="M99" s="85" t="s">
        <v>1830</v>
      </c>
    </row>
    <row r="100" spans="1:13" ht="16.5" x14ac:dyDescent="0.3">
      <c r="A100" s="77" t="s">
        <v>2152</v>
      </c>
      <c r="B100" s="58">
        <v>13043124</v>
      </c>
      <c r="C100" s="77" t="s">
        <v>989</v>
      </c>
      <c r="D100" s="58" t="s">
        <v>990</v>
      </c>
      <c r="E100" s="85"/>
      <c r="F100" s="89">
        <v>94.76</v>
      </c>
      <c r="G100" s="57">
        <v>44890</v>
      </c>
      <c r="H100" s="77">
        <v>154</v>
      </c>
      <c r="I100" s="12">
        <v>14593.04</v>
      </c>
      <c r="J100" s="85" t="s">
        <v>1485</v>
      </c>
      <c r="K100" s="88">
        <v>267051</v>
      </c>
      <c r="L100" s="58" t="s">
        <v>2154</v>
      </c>
      <c r="M100" s="85" t="s">
        <v>1830</v>
      </c>
    </row>
    <row r="101" spans="1:13" ht="16.5" x14ac:dyDescent="0.3">
      <c r="A101" s="77" t="s">
        <v>1832</v>
      </c>
      <c r="B101" s="58">
        <v>13041877</v>
      </c>
      <c r="C101" s="77" t="s">
        <v>2155</v>
      </c>
      <c r="D101" s="58" t="s">
        <v>2156</v>
      </c>
      <c r="E101" s="85"/>
      <c r="F101" s="89">
        <v>39</v>
      </c>
      <c r="G101" s="57">
        <v>44890</v>
      </c>
      <c r="H101" s="77">
        <v>16</v>
      </c>
      <c r="I101" s="12">
        <v>624</v>
      </c>
      <c r="J101" s="85" t="s">
        <v>1485</v>
      </c>
      <c r="K101" s="88">
        <v>6000071972</v>
      </c>
      <c r="L101" s="58" t="s">
        <v>1831</v>
      </c>
      <c r="M101" s="85" t="s">
        <v>1830</v>
      </c>
    </row>
    <row r="102" spans="1:13" ht="16.5" x14ac:dyDescent="0.3">
      <c r="A102" s="77" t="s">
        <v>2078</v>
      </c>
      <c r="B102" s="58">
        <v>13042231</v>
      </c>
      <c r="C102" s="77" t="s">
        <v>2157</v>
      </c>
      <c r="D102" s="58" t="s">
        <v>2158</v>
      </c>
      <c r="E102" s="85"/>
      <c r="F102" s="89">
        <v>10.06</v>
      </c>
      <c r="G102" s="57">
        <v>44890</v>
      </c>
      <c r="H102" s="77">
        <v>161250</v>
      </c>
      <c r="I102" s="12">
        <v>1622175</v>
      </c>
      <c r="J102" s="85" t="s">
        <v>1485</v>
      </c>
      <c r="K102" s="88">
        <v>3000639070</v>
      </c>
      <c r="L102" s="58" t="s">
        <v>2097</v>
      </c>
      <c r="M102" s="85" t="s">
        <v>1830</v>
      </c>
    </row>
    <row r="103" spans="1:13" ht="16.5" x14ac:dyDescent="0.3">
      <c r="A103" s="77" t="s">
        <v>2093</v>
      </c>
      <c r="B103" s="58">
        <v>13042195</v>
      </c>
      <c r="C103" s="77" t="s">
        <v>1701</v>
      </c>
      <c r="D103" s="58" t="s">
        <v>1702</v>
      </c>
      <c r="E103" s="85"/>
      <c r="F103" s="89">
        <v>0.40666666666666662</v>
      </c>
      <c r="G103" s="57">
        <v>44890</v>
      </c>
      <c r="H103" s="77">
        <v>2190</v>
      </c>
      <c r="I103" s="12">
        <v>890.59999999999991</v>
      </c>
      <c r="J103" s="85" t="s">
        <v>1485</v>
      </c>
      <c r="K103" s="88">
        <v>1867</v>
      </c>
      <c r="L103" s="58" t="s">
        <v>2094</v>
      </c>
      <c r="M103" s="85" t="s">
        <v>1830</v>
      </c>
    </row>
    <row r="104" spans="1:13" ht="16.5" x14ac:dyDescent="0.3">
      <c r="A104" s="77" t="s">
        <v>2093</v>
      </c>
      <c r="B104" s="58">
        <v>13041921</v>
      </c>
      <c r="C104" s="77" t="s">
        <v>2159</v>
      </c>
      <c r="D104" s="58" t="s">
        <v>2160</v>
      </c>
      <c r="E104" s="85"/>
      <c r="F104" s="89">
        <v>15.6</v>
      </c>
      <c r="G104" s="57">
        <v>44890</v>
      </c>
      <c r="H104" s="77">
        <v>40</v>
      </c>
      <c r="I104" s="12">
        <v>624</v>
      </c>
      <c r="J104" s="85" t="s">
        <v>1485</v>
      </c>
      <c r="K104" s="88">
        <v>1867</v>
      </c>
      <c r="L104" s="58" t="s">
        <v>2094</v>
      </c>
      <c r="M104" s="85" t="s">
        <v>1830</v>
      </c>
    </row>
    <row r="105" spans="1:13" ht="16.5" x14ac:dyDescent="0.3">
      <c r="A105" s="77" t="s">
        <v>2093</v>
      </c>
      <c r="B105" s="58">
        <v>13042836</v>
      </c>
      <c r="C105" s="77" t="e">
        <v>#N/A</v>
      </c>
      <c r="D105" s="58" t="s">
        <v>2161</v>
      </c>
      <c r="E105" s="85"/>
      <c r="F105" s="89">
        <v>43</v>
      </c>
      <c r="G105" s="57">
        <v>44890</v>
      </c>
      <c r="H105" s="77">
        <v>135</v>
      </c>
      <c r="I105" s="12">
        <v>5805</v>
      </c>
      <c r="J105" s="85" t="s">
        <v>1485</v>
      </c>
      <c r="K105" s="88">
        <v>1867</v>
      </c>
      <c r="L105" s="58" t="s">
        <v>2094</v>
      </c>
      <c r="M105" s="85" t="s">
        <v>1830</v>
      </c>
    </row>
    <row r="106" spans="1:13" ht="16.5" x14ac:dyDescent="0.3">
      <c r="A106" s="77" t="s">
        <v>2093</v>
      </c>
      <c r="B106" s="58">
        <v>13042238</v>
      </c>
      <c r="C106" s="77" t="s">
        <v>2162</v>
      </c>
      <c r="D106" s="58" t="s">
        <v>2163</v>
      </c>
      <c r="E106" s="85"/>
      <c r="F106" s="89">
        <v>11.18</v>
      </c>
      <c r="G106" s="57">
        <v>44890</v>
      </c>
      <c r="H106" s="77">
        <v>200</v>
      </c>
      <c r="I106" s="12">
        <v>2236</v>
      </c>
      <c r="J106" s="85" t="s">
        <v>1485</v>
      </c>
      <c r="K106" s="88">
        <v>1867</v>
      </c>
      <c r="L106" s="58" t="s">
        <v>2094</v>
      </c>
      <c r="M106" s="85" t="s">
        <v>1830</v>
      </c>
    </row>
    <row r="107" spans="1:13" ht="16.5" x14ac:dyDescent="0.3">
      <c r="A107" s="77" t="s">
        <v>2093</v>
      </c>
      <c r="B107" s="58">
        <v>13042800</v>
      </c>
      <c r="C107" s="77" t="e">
        <v>#N/A</v>
      </c>
      <c r="D107" s="58" t="s">
        <v>2164</v>
      </c>
      <c r="E107" s="85"/>
      <c r="F107" s="89">
        <v>23</v>
      </c>
      <c r="G107" s="57">
        <v>44890</v>
      </c>
      <c r="H107" s="77">
        <v>90</v>
      </c>
      <c r="I107" s="12">
        <v>2070</v>
      </c>
      <c r="J107" s="85" t="s">
        <v>1485</v>
      </c>
      <c r="K107" s="88">
        <v>1866</v>
      </c>
      <c r="L107" s="58" t="s">
        <v>2165</v>
      </c>
      <c r="M107" s="85" t="s">
        <v>1830</v>
      </c>
    </row>
    <row r="108" spans="1:13" ht="16.5" x14ac:dyDescent="0.3">
      <c r="A108" s="77" t="s">
        <v>2093</v>
      </c>
      <c r="B108" s="58">
        <v>13041921</v>
      </c>
      <c r="C108" s="77" t="s">
        <v>2159</v>
      </c>
      <c r="D108" s="58" t="s">
        <v>2160</v>
      </c>
      <c r="E108" s="85"/>
      <c r="F108" s="89">
        <v>15.6</v>
      </c>
      <c r="G108" s="57">
        <v>44890</v>
      </c>
      <c r="H108" s="77">
        <v>70</v>
      </c>
      <c r="I108" s="12">
        <v>1092</v>
      </c>
      <c r="J108" s="85" t="s">
        <v>1485</v>
      </c>
      <c r="K108" s="88">
        <v>1866</v>
      </c>
      <c r="L108" s="58" t="s">
        <v>2165</v>
      </c>
      <c r="M108" s="85" t="s">
        <v>1830</v>
      </c>
    </row>
    <row r="109" spans="1:13" ht="16.5" x14ac:dyDescent="0.3">
      <c r="A109" s="77" t="s">
        <v>2093</v>
      </c>
      <c r="B109" s="58">
        <v>13042836</v>
      </c>
      <c r="C109" s="77" t="e">
        <v>#N/A</v>
      </c>
      <c r="D109" s="58" t="s">
        <v>2161</v>
      </c>
      <c r="E109" s="85"/>
      <c r="F109" s="89">
        <v>4.3</v>
      </c>
      <c r="G109" s="57">
        <v>44890</v>
      </c>
      <c r="H109" s="77">
        <v>2610</v>
      </c>
      <c r="I109" s="12">
        <v>11223</v>
      </c>
      <c r="J109" s="85" t="s">
        <v>1485</v>
      </c>
      <c r="K109" s="88">
        <v>1866</v>
      </c>
      <c r="L109" s="58" t="s">
        <v>2165</v>
      </c>
      <c r="M109" s="85" t="s">
        <v>1830</v>
      </c>
    </row>
    <row r="110" spans="1:13" ht="16.5" x14ac:dyDescent="0.3">
      <c r="A110" s="77" t="s">
        <v>2078</v>
      </c>
      <c r="B110" s="58">
        <v>13042100</v>
      </c>
      <c r="C110" s="77" t="e">
        <v>#N/A</v>
      </c>
      <c r="D110" s="58" t="s">
        <v>2166</v>
      </c>
      <c r="E110" s="85"/>
      <c r="F110" s="89">
        <v>23.558999999999997</v>
      </c>
      <c r="G110" s="57">
        <v>44890</v>
      </c>
      <c r="H110" s="77">
        <v>1350</v>
      </c>
      <c r="I110" s="12">
        <v>31804.649999999998</v>
      </c>
      <c r="J110" s="85" t="s">
        <v>1485</v>
      </c>
      <c r="K110" s="88">
        <v>808978</v>
      </c>
      <c r="L110" s="58" t="s">
        <v>2097</v>
      </c>
      <c r="M110" s="85" t="s">
        <v>1830</v>
      </c>
    </row>
    <row r="111" spans="1:13" ht="16.5" x14ac:dyDescent="0.3">
      <c r="A111" s="77" t="s">
        <v>2078</v>
      </c>
      <c r="B111" s="58">
        <v>13042221</v>
      </c>
      <c r="C111" s="77" t="e">
        <v>#N/A</v>
      </c>
      <c r="D111" s="58" t="s">
        <v>2167</v>
      </c>
      <c r="E111" s="85"/>
      <c r="F111" s="89">
        <v>6419.46</v>
      </c>
      <c r="G111" s="57">
        <v>44890</v>
      </c>
      <c r="H111" s="77">
        <v>22</v>
      </c>
      <c r="I111" s="12">
        <v>141228.12</v>
      </c>
      <c r="J111" s="85" t="s">
        <v>1485</v>
      </c>
      <c r="K111" s="88">
        <v>809007</v>
      </c>
      <c r="L111" s="58" t="s">
        <v>2097</v>
      </c>
      <c r="M111" s="85" t="s">
        <v>1830</v>
      </c>
    </row>
    <row r="112" spans="1:13" ht="16.5" x14ac:dyDescent="0.3">
      <c r="A112" s="77" t="s">
        <v>2078</v>
      </c>
      <c r="B112" s="58">
        <v>13042100</v>
      </c>
      <c r="C112" s="77" t="e">
        <v>#N/A</v>
      </c>
      <c r="D112" s="58" t="s">
        <v>2166</v>
      </c>
      <c r="E112" s="85"/>
      <c r="F112" s="89">
        <v>23.558999999999997</v>
      </c>
      <c r="G112" s="57">
        <v>44890</v>
      </c>
      <c r="H112" s="77">
        <v>1350</v>
      </c>
      <c r="I112" s="12">
        <v>31804.649999999998</v>
      </c>
      <c r="J112" s="85" t="s">
        <v>1485</v>
      </c>
      <c r="K112" s="88">
        <v>808979</v>
      </c>
      <c r="L112" s="58" t="s">
        <v>2128</v>
      </c>
      <c r="M112" s="85" t="s">
        <v>1830</v>
      </c>
    </row>
    <row r="113" spans="1:21" ht="16.5" x14ac:dyDescent="0.3">
      <c r="A113" s="77" t="s">
        <v>2078</v>
      </c>
      <c r="B113" s="58">
        <v>13042231</v>
      </c>
      <c r="C113" s="77" t="s">
        <v>2157</v>
      </c>
      <c r="D113" s="58" t="s">
        <v>2158</v>
      </c>
      <c r="E113" s="85"/>
      <c r="F113" s="89">
        <v>10.06</v>
      </c>
      <c r="G113" s="57">
        <v>44890</v>
      </c>
      <c r="H113" s="77">
        <v>15150</v>
      </c>
      <c r="I113" s="12">
        <v>152409</v>
      </c>
      <c r="J113" s="85" t="s">
        <v>1485</v>
      </c>
      <c r="K113" s="88">
        <v>808972</v>
      </c>
      <c r="L113" s="58" t="s">
        <v>2128</v>
      </c>
      <c r="M113" s="85" t="s">
        <v>1830</v>
      </c>
    </row>
    <row r="114" spans="1:21" ht="16.5" x14ac:dyDescent="0.3">
      <c r="A114" s="77" t="s">
        <v>2078</v>
      </c>
      <c r="B114" s="58">
        <v>13042221</v>
      </c>
      <c r="C114" s="77" t="e">
        <v>#N/A</v>
      </c>
      <c r="D114" s="58" t="s">
        <v>2167</v>
      </c>
      <c r="E114" s="85"/>
      <c r="F114" s="89">
        <v>6419.46</v>
      </c>
      <c r="G114" s="57">
        <v>44890</v>
      </c>
      <c r="H114" s="77">
        <v>16</v>
      </c>
      <c r="I114" s="12">
        <v>102711.36</v>
      </c>
      <c r="J114" s="85" t="s">
        <v>1485</v>
      </c>
      <c r="K114" s="88">
        <v>809008</v>
      </c>
      <c r="L114" s="58" t="s">
        <v>2128</v>
      </c>
      <c r="M114" s="85" t="s">
        <v>1830</v>
      </c>
    </row>
    <row r="115" spans="1:21" ht="16.5" x14ac:dyDescent="0.3">
      <c r="A115" s="77" t="s">
        <v>1832</v>
      </c>
      <c r="B115" s="58">
        <v>13042254</v>
      </c>
      <c r="C115" s="77" t="s">
        <v>2168</v>
      </c>
      <c r="D115" s="58" t="s">
        <v>2169</v>
      </c>
      <c r="E115" s="85"/>
      <c r="F115" s="89">
        <v>3.5714285714285716</v>
      </c>
      <c r="G115" s="57">
        <v>44890</v>
      </c>
      <c r="H115" s="77">
        <v>56</v>
      </c>
      <c r="I115" s="12">
        <v>200</v>
      </c>
      <c r="J115" s="85" t="s">
        <v>1485</v>
      </c>
      <c r="K115" s="88">
        <v>6000071973</v>
      </c>
      <c r="L115" s="58" t="s">
        <v>1831</v>
      </c>
      <c r="M115" s="85" t="s">
        <v>1830</v>
      </c>
    </row>
    <row r="116" spans="1:21" ht="16.5" x14ac:dyDescent="0.3">
      <c r="A116" s="77" t="s">
        <v>2064</v>
      </c>
      <c r="B116" s="58">
        <v>13043001</v>
      </c>
      <c r="C116" s="77" t="e">
        <v>#N/A</v>
      </c>
      <c r="D116" s="58" t="s">
        <v>1809</v>
      </c>
      <c r="E116" s="85"/>
      <c r="F116" s="89">
        <v>4.9666666666666668</v>
      </c>
      <c r="G116" s="57">
        <v>44893</v>
      </c>
      <c r="H116" s="77">
        <v>7860</v>
      </c>
      <c r="I116" s="12">
        <v>39038</v>
      </c>
      <c r="J116" s="85" t="s">
        <v>1485</v>
      </c>
      <c r="K116" s="88">
        <v>553351</v>
      </c>
      <c r="L116" s="58" t="s">
        <v>1884</v>
      </c>
      <c r="M116" s="85" t="s">
        <v>2065</v>
      </c>
    </row>
    <row r="117" spans="1:21" ht="16.5" x14ac:dyDescent="0.3">
      <c r="A117" s="77" t="s">
        <v>2064</v>
      </c>
      <c r="B117" s="58">
        <v>13041709</v>
      </c>
      <c r="C117" s="77" t="e">
        <v>#N/A</v>
      </c>
      <c r="D117" s="58" t="s">
        <v>403</v>
      </c>
      <c r="E117" s="85"/>
      <c r="F117" s="89">
        <v>1265</v>
      </c>
      <c r="G117" s="57">
        <v>44894</v>
      </c>
      <c r="H117" s="77">
        <v>37</v>
      </c>
      <c r="I117" s="12">
        <v>46805</v>
      </c>
      <c r="J117" s="85" t="s">
        <v>1485</v>
      </c>
      <c r="K117" s="88">
        <v>53371</v>
      </c>
      <c r="L117" s="58" t="s">
        <v>1884</v>
      </c>
      <c r="M117" s="85" t="s">
        <v>2065</v>
      </c>
    </row>
    <row r="118" spans="1:21" ht="16.5" x14ac:dyDescent="0.3">
      <c r="A118" s="77" t="s">
        <v>2100</v>
      </c>
      <c r="B118" s="58">
        <v>13041803</v>
      </c>
      <c r="C118" s="77" t="e">
        <v>#N/A</v>
      </c>
      <c r="D118" s="58" t="s">
        <v>1920</v>
      </c>
      <c r="E118" s="85"/>
      <c r="F118" s="89">
        <v>0.48333333333333334</v>
      </c>
      <c r="G118" s="57">
        <v>44894</v>
      </c>
      <c r="H118" s="77">
        <v>31500</v>
      </c>
      <c r="I118" s="12">
        <v>15225</v>
      </c>
      <c r="J118" s="85" t="s">
        <v>1485</v>
      </c>
      <c r="K118" s="88">
        <v>12200</v>
      </c>
      <c r="L118" s="58" t="s">
        <v>1921</v>
      </c>
      <c r="M118" s="85" t="s">
        <v>1830</v>
      </c>
    </row>
    <row r="119" spans="1:21" ht="16.5" x14ac:dyDescent="0.3">
      <c r="A119" s="77" t="s">
        <v>2100</v>
      </c>
      <c r="B119" s="58">
        <v>13043136</v>
      </c>
      <c r="C119" s="77" t="e">
        <v>#N/A</v>
      </c>
      <c r="D119" s="58" t="s">
        <v>1465</v>
      </c>
      <c r="E119" s="85"/>
      <c r="F119" s="89">
        <v>0.53700000000000003</v>
      </c>
      <c r="G119" s="57">
        <v>44894</v>
      </c>
      <c r="H119" s="77">
        <v>20</v>
      </c>
      <c r="I119" s="12">
        <v>10.74</v>
      </c>
      <c r="J119" s="85" t="s">
        <v>1485</v>
      </c>
      <c r="K119" s="88">
        <v>12190</v>
      </c>
      <c r="L119" s="58" t="s">
        <v>1899</v>
      </c>
      <c r="M119" s="85" t="s">
        <v>1830</v>
      </c>
    </row>
    <row r="120" spans="1:21" ht="16.5" x14ac:dyDescent="0.3">
      <c r="A120" s="77" t="s">
        <v>2170</v>
      </c>
      <c r="B120" s="58">
        <v>13044154</v>
      </c>
      <c r="C120" s="77" t="s">
        <v>1273</v>
      </c>
      <c r="D120" s="58" t="s">
        <v>1274</v>
      </c>
      <c r="E120" s="85"/>
      <c r="F120" s="89">
        <v>53.333333333333336</v>
      </c>
      <c r="G120" s="57">
        <v>44895</v>
      </c>
      <c r="H120" s="77">
        <v>1050</v>
      </c>
      <c r="I120" s="12">
        <v>56000</v>
      </c>
      <c r="J120" s="85" t="s">
        <v>1485</v>
      </c>
      <c r="K120" s="88">
        <v>17030</v>
      </c>
      <c r="L120" s="58" t="s">
        <v>1870</v>
      </c>
      <c r="M120" s="85" t="s">
        <v>2065</v>
      </c>
    </row>
    <row r="121" spans="1:21" ht="16.5" x14ac:dyDescent="0.3">
      <c r="A121" s="77" t="s">
        <v>1419</v>
      </c>
      <c r="B121" s="58">
        <v>13041872</v>
      </c>
      <c r="C121" s="77" t="s">
        <v>53</v>
      </c>
      <c r="D121" s="58" t="s">
        <v>133</v>
      </c>
      <c r="E121" s="85"/>
      <c r="F121" s="89">
        <v>31.05</v>
      </c>
      <c r="G121" s="57">
        <v>44895</v>
      </c>
      <c r="H121" s="77">
        <v>30</v>
      </c>
      <c r="I121" s="12">
        <v>931.5</v>
      </c>
      <c r="J121" s="85" t="s">
        <v>1485</v>
      </c>
      <c r="K121" s="88">
        <v>73014</v>
      </c>
      <c r="L121" s="58" t="s">
        <v>200</v>
      </c>
      <c r="M121" s="85" t="s">
        <v>2171</v>
      </c>
    </row>
    <row r="122" spans="1:21" ht="16.5" x14ac:dyDescent="0.3">
      <c r="A122" s="77" t="s">
        <v>2170</v>
      </c>
      <c r="B122" s="58">
        <v>13041033</v>
      </c>
      <c r="C122" s="77" t="s">
        <v>2172</v>
      </c>
      <c r="D122" s="58" t="s">
        <v>2173</v>
      </c>
      <c r="E122" s="85"/>
      <c r="F122" s="89">
        <v>22</v>
      </c>
      <c r="G122" s="57">
        <v>44895</v>
      </c>
      <c r="H122" s="77">
        <v>135</v>
      </c>
      <c r="I122" s="12">
        <v>2970</v>
      </c>
      <c r="J122" s="85" t="s">
        <v>1485</v>
      </c>
      <c r="K122" s="88">
        <v>17026</v>
      </c>
      <c r="L122" s="58" t="s">
        <v>1870</v>
      </c>
      <c r="M122" s="85" t="s">
        <v>2065</v>
      </c>
    </row>
    <row r="123" spans="1:21" ht="16.5" x14ac:dyDescent="0.3">
      <c r="A123" s="77" t="s">
        <v>2069</v>
      </c>
      <c r="B123" s="58">
        <v>13042159</v>
      </c>
      <c r="C123" s="77" t="s">
        <v>370</v>
      </c>
      <c r="D123" s="58" t="s">
        <v>371</v>
      </c>
      <c r="E123" s="85"/>
      <c r="F123" s="89">
        <v>0.45642857142857141</v>
      </c>
      <c r="G123" s="57">
        <v>44895</v>
      </c>
      <c r="H123" s="77">
        <v>70</v>
      </c>
      <c r="I123" s="12">
        <v>31.95</v>
      </c>
      <c r="J123" s="85" t="s">
        <v>1485</v>
      </c>
      <c r="K123" s="88">
        <v>61190753</v>
      </c>
      <c r="L123" s="58" t="s">
        <v>1039</v>
      </c>
      <c r="M123" s="85" t="s">
        <v>2066</v>
      </c>
    </row>
    <row r="124" spans="1:21" x14ac:dyDescent="0.25">
      <c r="B124" t="s">
        <v>2174</v>
      </c>
      <c r="C124" t="s">
        <v>2174</v>
      </c>
      <c r="D124" t="s">
        <v>2174</v>
      </c>
      <c r="E124" t="s">
        <v>2174</v>
      </c>
      <c r="F124" t="s">
        <v>2174</v>
      </c>
      <c r="G124" s="90"/>
      <c r="H124" s="90"/>
      <c r="I124" t="s">
        <v>2174</v>
      </c>
      <c r="J124" t="s">
        <v>2174</v>
      </c>
      <c r="L124" t="s">
        <v>2174</v>
      </c>
      <c r="M124" t="s">
        <v>2174</v>
      </c>
      <c r="N124" t="s">
        <v>2174</v>
      </c>
      <c r="O124" t="s">
        <v>2174</v>
      </c>
      <c r="P124" t="s">
        <v>2174</v>
      </c>
      <c r="Q124" t="s">
        <v>2174</v>
      </c>
      <c r="R124" t="s">
        <v>2174</v>
      </c>
      <c r="S124" t="s">
        <v>2174</v>
      </c>
      <c r="T124" t="s">
        <v>2174</v>
      </c>
      <c r="U124" t="s">
        <v>2174</v>
      </c>
    </row>
    <row r="125" spans="1:21" x14ac:dyDescent="0.25">
      <c r="G125" s="90"/>
    </row>
    <row r="126" spans="1:21" x14ac:dyDescent="0.25">
      <c r="G126" s="90"/>
    </row>
    <row r="127" spans="1:21" x14ac:dyDescent="0.25">
      <c r="G127" s="90"/>
    </row>
  </sheetData>
  <mergeCells count="7">
    <mergeCell ref="B7:M7"/>
    <mergeCell ref="B1:M1"/>
    <mergeCell ref="B2:M2"/>
    <mergeCell ref="B3:M3"/>
    <mergeCell ref="B4:M4"/>
    <mergeCell ref="B5:M5"/>
    <mergeCell ref="B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workbookViewId="0">
      <selection sqref="A1:XFD1048576"/>
    </sheetView>
  </sheetViews>
  <sheetFormatPr baseColWidth="10" defaultRowHeight="15" x14ac:dyDescent="0.25"/>
  <cols>
    <col min="1" max="1" width="23.5703125" customWidth="1"/>
    <col min="2" max="2" width="11.5703125" bestFit="1" customWidth="1"/>
    <col min="3" max="3" width="15.7109375" bestFit="1" customWidth="1"/>
    <col min="4" max="4" width="45.42578125" customWidth="1"/>
    <col min="5" max="5" width="17.7109375" customWidth="1"/>
    <col min="7" max="7" width="23.140625" customWidth="1"/>
    <col min="8" max="8" width="16.85546875" bestFit="1" customWidth="1"/>
    <col min="9" max="9" width="47" customWidth="1"/>
    <col min="10" max="10" width="17.7109375" customWidth="1"/>
    <col min="11" max="11" width="11.5703125" bestFit="1" customWidth="1"/>
  </cols>
  <sheetData>
    <row r="1" spans="1:13" ht="15.75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3" ht="15.75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3" ht="15.75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3" ht="15.75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3" ht="15.75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3" ht="15.75" x14ac:dyDescent="0.25">
      <c r="A6" s="93" t="s">
        <v>2175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3" ht="15.75" x14ac:dyDescent="0.25">
      <c r="A7" s="93" t="s">
        <v>2176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 ht="15.75" thickBot="1" x14ac:dyDescent="0.3">
      <c r="B8" s="80"/>
      <c r="C8" s="80"/>
      <c r="D8" s="80"/>
      <c r="H8" s="80"/>
      <c r="K8" s="80"/>
    </row>
    <row r="9" spans="1:13" ht="48" thickBot="1" x14ac:dyDescent="0.3">
      <c r="A9" s="42" t="s">
        <v>444</v>
      </c>
      <c r="B9" s="42" t="s">
        <v>256</v>
      </c>
      <c r="C9" s="42" t="s">
        <v>1</v>
      </c>
      <c r="D9" s="42" t="s">
        <v>56</v>
      </c>
      <c r="E9" s="42" t="s">
        <v>257</v>
      </c>
      <c r="F9" s="42" t="s">
        <v>1296</v>
      </c>
      <c r="G9" s="42" t="s">
        <v>2063</v>
      </c>
      <c r="H9" s="42" t="s">
        <v>150</v>
      </c>
      <c r="I9" s="42" t="s">
        <v>204</v>
      </c>
      <c r="J9" s="42" t="s">
        <v>259</v>
      </c>
      <c r="K9" s="42" t="s">
        <v>247</v>
      </c>
      <c r="L9" s="42" t="s">
        <v>248</v>
      </c>
      <c r="M9" s="81"/>
    </row>
    <row r="10" spans="1:13" ht="16.5" x14ac:dyDescent="0.3">
      <c r="A10" s="53">
        <v>44897</v>
      </c>
      <c r="B10" s="54">
        <v>13011195</v>
      </c>
      <c r="C10" s="71" t="e">
        <v>#N/A</v>
      </c>
      <c r="D10" s="54" t="s">
        <v>2177</v>
      </c>
      <c r="E10" s="54"/>
      <c r="F10" s="54" t="s">
        <v>1485</v>
      </c>
      <c r="G10" s="82" t="s">
        <v>2178</v>
      </c>
      <c r="H10" s="54" t="s">
        <v>1513</v>
      </c>
      <c r="I10" s="56" t="s">
        <v>2179</v>
      </c>
      <c r="J10" s="71">
        <v>500</v>
      </c>
      <c r="K10" s="56">
        <v>1032000</v>
      </c>
      <c r="L10" s="11">
        <v>2064</v>
      </c>
    </row>
    <row r="11" spans="1:13" ht="16.5" x14ac:dyDescent="0.3">
      <c r="A11" s="57">
        <v>44897</v>
      </c>
      <c r="B11" s="58">
        <v>13017767</v>
      </c>
      <c r="C11" s="77" t="s">
        <v>779</v>
      </c>
      <c r="D11" s="58" t="s">
        <v>780</v>
      </c>
      <c r="E11" s="58"/>
      <c r="F11" s="58" t="s">
        <v>1485</v>
      </c>
      <c r="G11" s="85" t="s">
        <v>2178</v>
      </c>
      <c r="H11" s="58" t="s">
        <v>1513</v>
      </c>
      <c r="I11" s="59" t="s">
        <v>2179</v>
      </c>
      <c r="J11" s="77">
        <v>500</v>
      </c>
      <c r="K11" s="59">
        <v>258000</v>
      </c>
      <c r="L11" s="12">
        <v>516</v>
      </c>
    </row>
    <row r="12" spans="1:13" ht="16.5" x14ac:dyDescent="0.3">
      <c r="A12" s="57">
        <v>44897</v>
      </c>
      <c r="B12" s="58">
        <v>13017768</v>
      </c>
      <c r="C12" s="77" t="s">
        <v>783</v>
      </c>
      <c r="D12" s="58" t="s">
        <v>784</v>
      </c>
      <c r="E12" s="58"/>
      <c r="F12" s="58" t="s">
        <v>1485</v>
      </c>
      <c r="G12" s="85" t="s">
        <v>2178</v>
      </c>
      <c r="H12" s="58" t="s">
        <v>1513</v>
      </c>
      <c r="I12" s="59" t="s">
        <v>2179</v>
      </c>
      <c r="J12" s="77">
        <v>150</v>
      </c>
      <c r="K12" s="59">
        <v>154800</v>
      </c>
      <c r="L12" s="12">
        <v>1032</v>
      </c>
    </row>
    <row r="13" spans="1:13" ht="16.5" x14ac:dyDescent="0.3">
      <c r="A13" s="57">
        <v>44897</v>
      </c>
      <c r="B13" s="58">
        <v>13011130</v>
      </c>
      <c r="C13" s="77" t="s">
        <v>906</v>
      </c>
      <c r="D13" s="58" t="s">
        <v>907</v>
      </c>
      <c r="E13" s="58"/>
      <c r="F13" s="58" t="s">
        <v>1485</v>
      </c>
      <c r="G13" s="85" t="s">
        <v>1716</v>
      </c>
      <c r="H13" s="58" t="s">
        <v>909</v>
      </c>
      <c r="I13" s="59" t="s">
        <v>2180</v>
      </c>
      <c r="J13" s="77">
        <v>100</v>
      </c>
      <c r="K13" s="59">
        <v>240000</v>
      </c>
      <c r="L13" s="12">
        <v>2400</v>
      </c>
    </row>
    <row r="14" spans="1:13" ht="16.5" x14ac:dyDescent="0.3">
      <c r="A14" s="57">
        <v>44897</v>
      </c>
      <c r="B14" s="58">
        <v>13010688</v>
      </c>
      <c r="C14" s="77" t="s">
        <v>818</v>
      </c>
      <c r="D14" s="58" t="s">
        <v>819</v>
      </c>
      <c r="E14" s="58"/>
      <c r="F14" s="58" t="s">
        <v>1485</v>
      </c>
      <c r="G14" s="85" t="s">
        <v>2066</v>
      </c>
      <c r="H14" s="58" t="s">
        <v>181</v>
      </c>
      <c r="I14" s="59" t="s">
        <v>264</v>
      </c>
      <c r="J14" s="77">
        <v>30</v>
      </c>
      <c r="K14" s="59">
        <v>8499.2999999999993</v>
      </c>
      <c r="L14" s="12">
        <v>283.31</v>
      </c>
    </row>
    <row r="15" spans="1:13" ht="16.5" x14ac:dyDescent="0.3">
      <c r="A15" s="57">
        <v>44900</v>
      </c>
      <c r="B15" s="58">
        <v>13010758</v>
      </c>
      <c r="C15" s="77" t="s">
        <v>1228</v>
      </c>
      <c r="D15" s="58" t="s">
        <v>1229</v>
      </c>
      <c r="E15" s="58"/>
      <c r="F15" s="58" t="s">
        <v>1485</v>
      </c>
      <c r="G15" s="85" t="s">
        <v>2066</v>
      </c>
      <c r="H15" s="58" t="s">
        <v>1230</v>
      </c>
      <c r="I15" s="59" t="s">
        <v>2181</v>
      </c>
      <c r="J15" s="77">
        <v>8</v>
      </c>
      <c r="K15" s="59">
        <v>5664</v>
      </c>
      <c r="L15" s="12">
        <v>708</v>
      </c>
    </row>
    <row r="16" spans="1:13" ht="16.5" x14ac:dyDescent="0.3">
      <c r="A16" s="57">
        <v>44900</v>
      </c>
      <c r="B16" s="58">
        <v>13011109</v>
      </c>
      <c r="C16" s="77" t="s">
        <v>926</v>
      </c>
      <c r="D16" s="58" t="s">
        <v>927</v>
      </c>
      <c r="E16" s="58"/>
      <c r="F16" s="58" t="s">
        <v>1485</v>
      </c>
      <c r="G16" s="85" t="s">
        <v>1716</v>
      </c>
      <c r="H16" s="58" t="s">
        <v>929</v>
      </c>
      <c r="I16" s="59" t="s">
        <v>1934</v>
      </c>
      <c r="J16" s="77">
        <v>150</v>
      </c>
      <c r="K16" s="59">
        <v>31485</v>
      </c>
      <c r="L16" s="12">
        <v>209.9</v>
      </c>
    </row>
    <row r="17" spans="1:12" ht="16.5" x14ac:dyDescent="0.3">
      <c r="A17" s="57">
        <v>44900</v>
      </c>
      <c r="B17" s="58">
        <v>13010440</v>
      </c>
      <c r="C17" s="77" t="s">
        <v>755</v>
      </c>
      <c r="D17" s="58" t="s">
        <v>756</v>
      </c>
      <c r="E17" s="58"/>
      <c r="F17" s="58" t="s">
        <v>1485</v>
      </c>
      <c r="G17" s="85" t="s">
        <v>1716</v>
      </c>
      <c r="H17" s="58" t="s">
        <v>914</v>
      </c>
      <c r="I17" s="59" t="s">
        <v>264</v>
      </c>
      <c r="J17" s="77">
        <v>144</v>
      </c>
      <c r="K17" s="59">
        <v>26956.310399999857</v>
      </c>
      <c r="L17" s="12">
        <v>187.19659999999899</v>
      </c>
    </row>
    <row r="18" spans="1:12" ht="16.5" x14ac:dyDescent="0.3">
      <c r="A18" s="57">
        <v>44900</v>
      </c>
      <c r="B18" s="58">
        <v>13011102</v>
      </c>
      <c r="C18" s="77" t="s">
        <v>911</v>
      </c>
      <c r="D18" s="58" t="s">
        <v>912</v>
      </c>
      <c r="E18" s="58"/>
      <c r="F18" s="58" t="s">
        <v>1485</v>
      </c>
      <c r="G18" s="85" t="s">
        <v>1716</v>
      </c>
      <c r="H18" s="58" t="s">
        <v>914</v>
      </c>
      <c r="I18" s="59" t="s">
        <v>264</v>
      </c>
      <c r="J18" s="77">
        <v>245</v>
      </c>
      <c r="K18" s="59">
        <v>3525.55</v>
      </c>
      <c r="L18" s="12">
        <v>14.39</v>
      </c>
    </row>
    <row r="19" spans="1:12" ht="16.5" x14ac:dyDescent="0.3">
      <c r="A19" s="57">
        <v>44900</v>
      </c>
      <c r="B19" s="58">
        <v>13010314</v>
      </c>
      <c r="C19" s="77" t="s">
        <v>1165</v>
      </c>
      <c r="D19" s="58" t="s">
        <v>1166</v>
      </c>
      <c r="E19" s="58"/>
      <c r="F19" s="58" t="s">
        <v>1485</v>
      </c>
      <c r="G19" s="85" t="s">
        <v>2092</v>
      </c>
      <c r="H19" s="58" t="s">
        <v>2091</v>
      </c>
      <c r="I19" s="59" t="s">
        <v>2182</v>
      </c>
      <c r="J19" s="77">
        <v>200</v>
      </c>
      <c r="K19" s="59">
        <v>3330000</v>
      </c>
      <c r="L19" s="12">
        <v>16650</v>
      </c>
    </row>
    <row r="20" spans="1:12" ht="16.5" x14ac:dyDescent="0.3">
      <c r="A20" s="57">
        <v>44900</v>
      </c>
      <c r="B20" s="58">
        <v>13010119</v>
      </c>
      <c r="C20" s="77" t="e">
        <v>#N/A</v>
      </c>
      <c r="D20" s="58" t="s">
        <v>265</v>
      </c>
      <c r="E20" s="58"/>
      <c r="F20" s="58" t="s">
        <v>1485</v>
      </c>
      <c r="G20" s="85" t="s">
        <v>1830</v>
      </c>
      <c r="H20" s="58" t="s">
        <v>1831</v>
      </c>
      <c r="I20" s="59" t="s">
        <v>1832</v>
      </c>
      <c r="J20" s="77">
        <v>2570</v>
      </c>
      <c r="K20" s="59">
        <v>46362.799999999996</v>
      </c>
      <c r="L20" s="12">
        <v>18.04</v>
      </c>
    </row>
    <row r="21" spans="1:12" ht="16.5" x14ac:dyDescent="0.3">
      <c r="A21" s="57">
        <v>44900</v>
      </c>
      <c r="B21" s="58">
        <v>13010241</v>
      </c>
      <c r="C21" s="77" t="e">
        <v>#N/A</v>
      </c>
      <c r="D21" s="58" t="s">
        <v>2183</v>
      </c>
      <c r="E21" s="58"/>
      <c r="F21" s="58" t="s">
        <v>1485</v>
      </c>
      <c r="G21" s="85" t="s">
        <v>1830</v>
      </c>
      <c r="H21" s="58" t="s">
        <v>1831</v>
      </c>
      <c r="I21" s="59" t="s">
        <v>1832</v>
      </c>
      <c r="J21" s="77">
        <v>18</v>
      </c>
      <c r="K21" s="59">
        <v>338.76</v>
      </c>
      <c r="L21" s="12">
        <v>18.82</v>
      </c>
    </row>
    <row r="22" spans="1:12" ht="16.5" x14ac:dyDescent="0.3">
      <c r="A22" s="57">
        <v>44900</v>
      </c>
      <c r="B22" s="58">
        <v>13011012</v>
      </c>
      <c r="C22" s="77" t="s">
        <v>1216</v>
      </c>
      <c r="D22" s="58" t="s">
        <v>1217</v>
      </c>
      <c r="E22" s="58"/>
      <c r="F22" s="58" t="s">
        <v>1485</v>
      </c>
      <c r="G22" s="85" t="s">
        <v>1830</v>
      </c>
      <c r="H22" s="58" t="s">
        <v>1831</v>
      </c>
      <c r="I22" s="59" t="s">
        <v>1832</v>
      </c>
      <c r="J22" s="77">
        <v>4395</v>
      </c>
      <c r="K22" s="59">
        <v>7902.21</v>
      </c>
      <c r="L22" s="12">
        <v>1.798</v>
      </c>
    </row>
    <row r="23" spans="1:12" ht="16.5" x14ac:dyDescent="0.3">
      <c r="A23" s="57">
        <v>44900</v>
      </c>
      <c r="B23" s="58">
        <v>13011023</v>
      </c>
      <c r="C23" s="77" t="s">
        <v>2184</v>
      </c>
      <c r="D23" s="58" t="s">
        <v>2185</v>
      </c>
      <c r="E23" s="58"/>
      <c r="F23" s="58" t="s">
        <v>1485</v>
      </c>
      <c r="G23" s="85" t="s">
        <v>1830</v>
      </c>
      <c r="H23" s="58" t="s">
        <v>1831</v>
      </c>
      <c r="I23" s="59" t="s">
        <v>1832</v>
      </c>
      <c r="J23" s="77">
        <v>2200</v>
      </c>
      <c r="K23" s="59">
        <v>28600</v>
      </c>
      <c r="L23" s="12">
        <v>13</v>
      </c>
    </row>
    <row r="24" spans="1:12" ht="16.5" x14ac:dyDescent="0.3">
      <c r="A24" s="57">
        <v>44900</v>
      </c>
      <c r="B24" s="58">
        <v>13011095</v>
      </c>
      <c r="C24" s="77" t="s">
        <v>850</v>
      </c>
      <c r="D24" s="58" t="s">
        <v>851</v>
      </c>
      <c r="E24" s="58"/>
      <c r="F24" s="58" t="s">
        <v>1485</v>
      </c>
      <c r="G24" s="85" t="s">
        <v>1830</v>
      </c>
      <c r="H24" s="58" t="s">
        <v>1831</v>
      </c>
      <c r="I24" s="59" t="s">
        <v>1832</v>
      </c>
      <c r="J24" s="77">
        <v>48</v>
      </c>
      <c r="K24" s="59">
        <v>583.43999999999994</v>
      </c>
      <c r="L24" s="12">
        <v>12.154999999999999</v>
      </c>
    </row>
    <row r="25" spans="1:12" ht="16.5" x14ac:dyDescent="0.3">
      <c r="A25" s="57">
        <v>44900</v>
      </c>
      <c r="B25" s="58">
        <v>13011104</v>
      </c>
      <c r="C25" s="77" t="s">
        <v>1545</v>
      </c>
      <c r="D25" s="58" t="s">
        <v>1546</v>
      </c>
      <c r="E25" s="58"/>
      <c r="F25" s="58" t="s">
        <v>1485</v>
      </c>
      <c r="G25" s="85" t="s">
        <v>1830</v>
      </c>
      <c r="H25" s="58" t="s">
        <v>1831</v>
      </c>
      <c r="I25" s="59" t="s">
        <v>1832</v>
      </c>
      <c r="J25" s="77">
        <v>19</v>
      </c>
      <c r="K25" s="59">
        <v>359.09999999999997</v>
      </c>
      <c r="L25" s="12">
        <v>18.899999999999999</v>
      </c>
    </row>
    <row r="26" spans="1:12" ht="16.5" x14ac:dyDescent="0.3">
      <c r="A26" s="57">
        <v>44900</v>
      </c>
      <c r="B26" s="58">
        <v>13011110</v>
      </c>
      <c r="C26" s="77" t="s">
        <v>727</v>
      </c>
      <c r="D26" s="58" t="s">
        <v>728</v>
      </c>
      <c r="E26" s="58"/>
      <c r="F26" s="58" t="s">
        <v>1485</v>
      </c>
      <c r="G26" s="85" t="s">
        <v>1830</v>
      </c>
      <c r="H26" s="58" t="s">
        <v>1831</v>
      </c>
      <c r="I26" s="59" t="s">
        <v>1832</v>
      </c>
      <c r="J26" s="77">
        <v>246</v>
      </c>
      <c r="K26" s="59">
        <v>1107</v>
      </c>
      <c r="L26" s="12">
        <v>4.5</v>
      </c>
    </row>
    <row r="27" spans="1:12" ht="16.5" x14ac:dyDescent="0.3">
      <c r="A27" s="57">
        <v>44900</v>
      </c>
      <c r="B27" s="58">
        <v>13017776</v>
      </c>
      <c r="C27" s="77" t="s">
        <v>1329</v>
      </c>
      <c r="D27" s="58" t="s">
        <v>1330</v>
      </c>
      <c r="E27" s="58"/>
      <c r="F27" s="58" t="s">
        <v>1485</v>
      </c>
      <c r="G27" s="85" t="s">
        <v>1830</v>
      </c>
      <c r="H27" s="58" t="s">
        <v>1831</v>
      </c>
      <c r="I27" s="59" t="s">
        <v>1832</v>
      </c>
      <c r="J27" s="77">
        <v>141</v>
      </c>
      <c r="K27" s="59">
        <v>180.9453</v>
      </c>
      <c r="L27" s="12">
        <v>1.2833000000000001</v>
      </c>
    </row>
    <row r="28" spans="1:12" ht="16.5" x14ac:dyDescent="0.3">
      <c r="A28" s="57">
        <v>44901</v>
      </c>
      <c r="B28" s="58">
        <v>13017766</v>
      </c>
      <c r="C28" s="77" t="s">
        <v>1205</v>
      </c>
      <c r="D28" s="58" t="s">
        <v>1206</v>
      </c>
      <c r="E28" s="58"/>
      <c r="F28" s="58" t="s">
        <v>1485</v>
      </c>
      <c r="G28" s="85" t="s">
        <v>2178</v>
      </c>
      <c r="H28" s="58" t="s">
        <v>1202</v>
      </c>
      <c r="I28" s="59" t="s">
        <v>2186</v>
      </c>
      <c r="J28" s="77">
        <v>92</v>
      </c>
      <c r="K28" s="59">
        <v>61870</v>
      </c>
      <c r="L28" s="12">
        <v>672.5</v>
      </c>
    </row>
    <row r="29" spans="1:12" ht="16.5" x14ac:dyDescent="0.3">
      <c r="A29" s="57">
        <v>44901</v>
      </c>
      <c r="B29" s="58">
        <v>13011174</v>
      </c>
      <c r="C29" s="77" t="s">
        <v>1174</v>
      </c>
      <c r="D29" s="58" t="s">
        <v>1175</v>
      </c>
      <c r="E29" s="58"/>
      <c r="F29" s="58" t="s">
        <v>1485</v>
      </c>
      <c r="G29" s="85" t="s">
        <v>2187</v>
      </c>
      <c r="H29" s="58" t="s">
        <v>957</v>
      </c>
      <c r="I29" s="59" t="s">
        <v>2188</v>
      </c>
      <c r="J29" s="77">
        <v>8</v>
      </c>
      <c r="K29" s="59">
        <v>27398</v>
      </c>
      <c r="L29" s="12">
        <v>3424.75</v>
      </c>
    </row>
    <row r="30" spans="1:12" ht="16.5" x14ac:dyDescent="0.3">
      <c r="A30" s="57">
        <v>44901</v>
      </c>
      <c r="B30" s="58">
        <v>13011001</v>
      </c>
      <c r="C30" s="77" t="s">
        <v>3</v>
      </c>
      <c r="D30" s="58" t="s">
        <v>58</v>
      </c>
      <c r="E30" s="58"/>
      <c r="F30" s="58" t="s">
        <v>1485</v>
      </c>
      <c r="G30" s="85" t="s">
        <v>2066</v>
      </c>
      <c r="H30" s="58" t="s">
        <v>152</v>
      </c>
      <c r="I30" s="59" t="s">
        <v>2189</v>
      </c>
      <c r="J30" s="77">
        <v>550</v>
      </c>
      <c r="K30" s="59">
        <v>9240</v>
      </c>
      <c r="L30" s="12">
        <v>16.8</v>
      </c>
    </row>
    <row r="31" spans="1:12" ht="16.5" x14ac:dyDescent="0.3">
      <c r="A31" s="57">
        <v>44901</v>
      </c>
      <c r="B31" s="58">
        <v>13011066</v>
      </c>
      <c r="C31" s="77" t="s">
        <v>2088</v>
      </c>
      <c r="D31" s="58" t="s">
        <v>2089</v>
      </c>
      <c r="E31" s="58"/>
      <c r="F31" s="58" t="s">
        <v>1485</v>
      </c>
      <c r="G31" s="85" t="s">
        <v>2142</v>
      </c>
      <c r="H31" s="58" t="s">
        <v>2190</v>
      </c>
      <c r="I31" s="59" t="s">
        <v>2191</v>
      </c>
      <c r="J31" s="77">
        <v>2400</v>
      </c>
      <c r="K31" s="59">
        <v>16533.599999999977</v>
      </c>
      <c r="L31" s="12">
        <v>6.8889999999999896</v>
      </c>
    </row>
    <row r="32" spans="1:12" ht="16.5" x14ac:dyDescent="0.3">
      <c r="A32" s="57">
        <v>44901</v>
      </c>
      <c r="B32" s="58">
        <v>13011027</v>
      </c>
      <c r="C32" s="77" t="s">
        <v>2004</v>
      </c>
      <c r="D32" s="58" t="s">
        <v>2192</v>
      </c>
      <c r="E32" s="58"/>
      <c r="F32" s="58" t="s">
        <v>1485</v>
      </c>
      <c r="G32" s="85" t="s">
        <v>1641</v>
      </c>
      <c r="H32" s="58" t="s">
        <v>2102</v>
      </c>
      <c r="I32" s="59" t="s">
        <v>1817</v>
      </c>
      <c r="J32" s="77">
        <v>10</v>
      </c>
      <c r="K32" s="59">
        <v>134</v>
      </c>
      <c r="L32" s="12">
        <v>13.4</v>
      </c>
    </row>
    <row r="33" spans="1:12" ht="16.5" x14ac:dyDescent="0.3">
      <c r="A33" s="57">
        <v>44902</v>
      </c>
      <c r="B33" s="58">
        <v>13011172</v>
      </c>
      <c r="C33" s="77" t="e">
        <v>#N/A</v>
      </c>
      <c r="D33" s="58" t="s">
        <v>2193</v>
      </c>
      <c r="E33" s="58"/>
      <c r="F33" s="58" t="s">
        <v>1485</v>
      </c>
      <c r="G33" s="85" t="s">
        <v>2074</v>
      </c>
      <c r="H33" s="58" t="s">
        <v>782</v>
      </c>
      <c r="I33" s="59" t="s">
        <v>2179</v>
      </c>
      <c r="J33" s="77">
        <v>150</v>
      </c>
      <c r="K33" s="59">
        <v>342000</v>
      </c>
      <c r="L33" s="12">
        <v>2280</v>
      </c>
    </row>
    <row r="34" spans="1:12" ht="16.5" x14ac:dyDescent="0.3">
      <c r="A34" s="57">
        <v>44902</v>
      </c>
      <c r="B34" s="58">
        <v>13011196</v>
      </c>
      <c r="C34" s="77" t="s">
        <v>785</v>
      </c>
      <c r="D34" s="58" t="s">
        <v>786</v>
      </c>
      <c r="E34" s="58"/>
      <c r="F34" s="58" t="s">
        <v>1485</v>
      </c>
      <c r="G34" s="85" t="s">
        <v>2074</v>
      </c>
      <c r="H34" s="58" t="s">
        <v>782</v>
      </c>
      <c r="I34" s="59" t="s">
        <v>2179</v>
      </c>
      <c r="J34" s="77">
        <v>100</v>
      </c>
      <c r="K34" s="59">
        <v>206400</v>
      </c>
      <c r="L34" s="12">
        <v>2064</v>
      </c>
    </row>
    <row r="35" spans="1:12" ht="16.5" x14ac:dyDescent="0.3">
      <c r="A35" s="57">
        <v>44902</v>
      </c>
      <c r="B35" s="58">
        <v>13017767</v>
      </c>
      <c r="C35" s="77" t="s">
        <v>779</v>
      </c>
      <c r="D35" s="58" t="s">
        <v>780</v>
      </c>
      <c r="E35" s="58"/>
      <c r="F35" s="58" t="s">
        <v>1485</v>
      </c>
      <c r="G35" s="85" t="s">
        <v>2074</v>
      </c>
      <c r="H35" s="58" t="s">
        <v>782</v>
      </c>
      <c r="I35" s="59" t="s">
        <v>2179</v>
      </c>
      <c r="J35" s="77">
        <v>100</v>
      </c>
      <c r="K35" s="59">
        <v>51600</v>
      </c>
      <c r="L35" s="12">
        <v>516</v>
      </c>
    </row>
    <row r="36" spans="1:12" ht="16.5" x14ac:dyDescent="0.3">
      <c r="A36" s="57">
        <v>44902</v>
      </c>
      <c r="B36" s="58">
        <v>13010467</v>
      </c>
      <c r="C36" s="77" t="s">
        <v>635</v>
      </c>
      <c r="D36" s="58" t="s">
        <v>636</v>
      </c>
      <c r="E36" s="58"/>
      <c r="F36" s="58" t="s">
        <v>1485</v>
      </c>
      <c r="G36" s="85" t="s">
        <v>2074</v>
      </c>
      <c r="H36" s="58" t="s">
        <v>638</v>
      </c>
      <c r="I36" s="59" t="s">
        <v>2194</v>
      </c>
      <c r="J36" s="77">
        <v>6</v>
      </c>
      <c r="K36" s="59">
        <v>250073.40000000002</v>
      </c>
      <c r="L36" s="12">
        <v>41678.9</v>
      </c>
    </row>
    <row r="37" spans="1:12" ht="16.5" x14ac:dyDescent="0.3">
      <c r="A37" s="57">
        <v>44902</v>
      </c>
      <c r="B37" s="58">
        <v>13010474</v>
      </c>
      <c r="C37" s="77" t="s">
        <v>664</v>
      </c>
      <c r="D37" s="58" t="s">
        <v>665</v>
      </c>
      <c r="E37" s="58"/>
      <c r="F37" s="58" t="s">
        <v>1485</v>
      </c>
      <c r="G37" s="85" t="s">
        <v>2074</v>
      </c>
      <c r="H37" s="58" t="s">
        <v>638</v>
      </c>
      <c r="I37" s="59" t="s">
        <v>2194</v>
      </c>
      <c r="J37" s="77">
        <v>116</v>
      </c>
      <c r="K37" s="59">
        <v>690679.07999999891</v>
      </c>
      <c r="L37" s="12">
        <v>5954.1299999999901</v>
      </c>
    </row>
    <row r="38" spans="1:12" ht="16.5" x14ac:dyDescent="0.3">
      <c r="A38" s="57">
        <v>44902</v>
      </c>
      <c r="B38" s="58">
        <v>13011097</v>
      </c>
      <c r="C38" s="77" t="s">
        <v>1176</v>
      </c>
      <c r="D38" s="58" t="s">
        <v>1177</v>
      </c>
      <c r="E38" s="58"/>
      <c r="F38" s="58" t="s">
        <v>1485</v>
      </c>
      <c r="G38" s="85" t="s">
        <v>1661</v>
      </c>
      <c r="H38" s="58" t="s">
        <v>2081</v>
      </c>
      <c r="I38" s="59" t="s">
        <v>1878</v>
      </c>
      <c r="J38" s="77">
        <v>3192</v>
      </c>
      <c r="K38" s="59">
        <v>36324.959999999679</v>
      </c>
      <c r="L38" s="12">
        <v>11.3799999999999</v>
      </c>
    </row>
    <row r="39" spans="1:12" ht="16.5" x14ac:dyDescent="0.3">
      <c r="A39" s="57">
        <v>44902</v>
      </c>
      <c r="B39" s="58">
        <v>13010427</v>
      </c>
      <c r="C39" s="77" t="s">
        <v>1305</v>
      </c>
      <c r="D39" s="58" t="s">
        <v>1306</v>
      </c>
      <c r="E39" s="58"/>
      <c r="F39" s="58" t="s">
        <v>1485</v>
      </c>
      <c r="G39" s="85" t="s">
        <v>1661</v>
      </c>
      <c r="H39" s="58" t="s">
        <v>1337</v>
      </c>
      <c r="I39" s="59" t="s">
        <v>2195</v>
      </c>
      <c r="J39" s="77">
        <v>1223</v>
      </c>
      <c r="K39" s="59">
        <v>47574.699999999873</v>
      </c>
      <c r="L39" s="12">
        <v>38.899999999999899</v>
      </c>
    </row>
    <row r="40" spans="1:12" ht="16.5" x14ac:dyDescent="0.3">
      <c r="A40" s="57">
        <v>44902</v>
      </c>
      <c r="B40" s="58">
        <v>13010301</v>
      </c>
      <c r="C40" s="77" t="s">
        <v>1745</v>
      </c>
      <c r="D40" s="58" t="s">
        <v>1746</v>
      </c>
      <c r="E40" s="58"/>
      <c r="F40" s="58" t="s">
        <v>1485</v>
      </c>
      <c r="G40" s="85" t="s">
        <v>1374</v>
      </c>
      <c r="H40" s="58" t="s">
        <v>1375</v>
      </c>
      <c r="I40" s="59" t="s">
        <v>2179</v>
      </c>
      <c r="J40" s="77">
        <v>35</v>
      </c>
      <c r="K40" s="59">
        <v>198380</v>
      </c>
      <c r="L40" s="12">
        <v>5668</v>
      </c>
    </row>
    <row r="41" spans="1:12" ht="16.5" x14ac:dyDescent="0.3">
      <c r="A41" s="57">
        <v>44902</v>
      </c>
      <c r="B41" s="58">
        <v>13011096</v>
      </c>
      <c r="C41" s="77" t="s">
        <v>824</v>
      </c>
      <c r="D41" s="58" t="s">
        <v>825</v>
      </c>
      <c r="E41" s="58"/>
      <c r="F41" s="58" t="s">
        <v>1485</v>
      </c>
      <c r="G41" s="85" t="s">
        <v>2196</v>
      </c>
      <c r="H41" s="58" t="s">
        <v>2197</v>
      </c>
      <c r="I41" s="59" t="s">
        <v>2195</v>
      </c>
      <c r="J41" s="77">
        <v>246</v>
      </c>
      <c r="K41" s="59">
        <v>8364</v>
      </c>
      <c r="L41" s="12">
        <v>34</v>
      </c>
    </row>
    <row r="42" spans="1:12" ht="16.5" x14ac:dyDescent="0.3">
      <c r="A42" s="57">
        <v>44902</v>
      </c>
      <c r="B42" s="58">
        <v>13017802</v>
      </c>
      <c r="C42" s="77" t="s">
        <v>1780</v>
      </c>
      <c r="D42" s="58" t="s">
        <v>1781</v>
      </c>
      <c r="E42" s="58"/>
      <c r="F42" s="58" t="s">
        <v>1485</v>
      </c>
      <c r="G42" s="85" t="s">
        <v>2092</v>
      </c>
      <c r="H42" s="58" t="s">
        <v>1783</v>
      </c>
      <c r="I42" s="59" t="s">
        <v>2011</v>
      </c>
      <c r="J42" s="77">
        <v>1590</v>
      </c>
      <c r="K42" s="59">
        <v>28737.660000000003</v>
      </c>
      <c r="L42" s="12">
        <v>18.074000000000002</v>
      </c>
    </row>
    <row r="43" spans="1:12" ht="16.5" x14ac:dyDescent="0.3">
      <c r="A43" s="57">
        <v>44902</v>
      </c>
      <c r="B43" s="58">
        <v>13011027</v>
      </c>
      <c r="C43" s="77" t="s">
        <v>2004</v>
      </c>
      <c r="D43" s="58" t="s">
        <v>2192</v>
      </c>
      <c r="E43" s="58"/>
      <c r="F43" s="58" t="s">
        <v>1485</v>
      </c>
      <c r="G43" s="85" t="s">
        <v>1641</v>
      </c>
      <c r="H43" s="58" t="s">
        <v>2102</v>
      </c>
      <c r="I43" s="59" t="s">
        <v>1817</v>
      </c>
      <c r="J43" s="77">
        <v>5</v>
      </c>
      <c r="K43" s="59">
        <v>67</v>
      </c>
      <c r="L43" s="12">
        <v>13.4</v>
      </c>
    </row>
    <row r="44" spans="1:12" ht="16.5" x14ac:dyDescent="0.3">
      <c r="A44" s="57">
        <v>44902</v>
      </c>
      <c r="B44" s="58">
        <v>13011027</v>
      </c>
      <c r="C44" s="77" t="s">
        <v>2004</v>
      </c>
      <c r="D44" s="58" t="s">
        <v>2192</v>
      </c>
      <c r="E44" s="58"/>
      <c r="F44" s="58" t="s">
        <v>1485</v>
      </c>
      <c r="G44" s="85" t="s">
        <v>1641</v>
      </c>
      <c r="H44" s="58" t="s">
        <v>2102</v>
      </c>
      <c r="I44" s="59" t="s">
        <v>1817</v>
      </c>
      <c r="J44" s="77">
        <v>5</v>
      </c>
      <c r="K44" s="59">
        <v>67</v>
      </c>
      <c r="L44" s="12">
        <v>13.4</v>
      </c>
    </row>
    <row r="45" spans="1:12" ht="16.5" x14ac:dyDescent="0.3">
      <c r="A45" s="57">
        <v>44902</v>
      </c>
      <c r="B45" s="58">
        <v>13010260</v>
      </c>
      <c r="C45" s="77" t="s">
        <v>430</v>
      </c>
      <c r="D45" s="58" t="s">
        <v>431</v>
      </c>
      <c r="E45" s="58"/>
      <c r="F45" s="58" t="s">
        <v>1485</v>
      </c>
      <c r="G45" s="85" t="s">
        <v>1641</v>
      </c>
      <c r="H45" s="58" t="s">
        <v>2102</v>
      </c>
      <c r="I45" s="59" t="s">
        <v>1817</v>
      </c>
      <c r="J45" s="77">
        <v>6</v>
      </c>
      <c r="K45" s="59">
        <v>114</v>
      </c>
      <c r="L45" s="12">
        <v>19</v>
      </c>
    </row>
    <row r="46" spans="1:12" ht="16.5" x14ac:dyDescent="0.3">
      <c r="A46" s="57">
        <v>44902</v>
      </c>
      <c r="B46" s="58">
        <v>13010193</v>
      </c>
      <c r="C46" s="77" t="s">
        <v>2198</v>
      </c>
      <c r="D46" s="58" t="s">
        <v>2199</v>
      </c>
      <c r="E46" s="58"/>
      <c r="F46" s="58" t="s">
        <v>1485</v>
      </c>
      <c r="G46" s="85" t="s">
        <v>1641</v>
      </c>
      <c r="H46" s="58" t="s">
        <v>2102</v>
      </c>
      <c r="I46" s="59" t="s">
        <v>1892</v>
      </c>
      <c r="J46" s="77">
        <v>40</v>
      </c>
      <c r="K46" s="59">
        <v>2500</v>
      </c>
      <c r="L46" s="12">
        <v>62.5</v>
      </c>
    </row>
    <row r="47" spans="1:12" ht="16.5" x14ac:dyDescent="0.3">
      <c r="A47" s="57">
        <v>44903</v>
      </c>
      <c r="B47" s="58">
        <v>13017777</v>
      </c>
      <c r="C47" s="77" t="s">
        <v>1624</v>
      </c>
      <c r="D47" s="58" t="s">
        <v>1625</v>
      </c>
      <c r="E47" s="58"/>
      <c r="F47" s="58" t="s">
        <v>1485</v>
      </c>
      <c r="G47" s="85" t="s">
        <v>2066</v>
      </c>
      <c r="H47" s="58" t="s">
        <v>1422</v>
      </c>
      <c r="I47" s="59" t="s">
        <v>354</v>
      </c>
      <c r="J47" s="77">
        <v>3000</v>
      </c>
      <c r="K47" s="59">
        <v>114000</v>
      </c>
      <c r="L47" s="12">
        <v>38</v>
      </c>
    </row>
    <row r="48" spans="1:12" ht="16.5" x14ac:dyDescent="0.3">
      <c r="A48" s="57">
        <v>44903</v>
      </c>
      <c r="B48" s="58">
        <v>13010443</v>
      </c>
      <c r="C48" s="77" t="s">
        <v>793</v>
      </c>
      <c r="D48" s="58" t="s">
        <v>794</v>
      </c>
      <c r="E48" s="58"/>
      <c r="F48" s="58" t="s">
        <v>1485</v>
      </c>
      <c r="G48" s="85" t="s">
        <v>2074</v>
      </c>
      <c r="H48" s="58" t="s">
        <v>1744</v>
      </c>
      <c r="I48" s="59" t="s">
        <v>2200</v>
      </c>
      <c r="J48" s="77">
        <v>6</v>
      </c>
      <c r="K48" s="59">
        <v>103860</v>
      </c>
      <c r="L48" s="12">
        <v>17310</v>
      </c>
    </row>
    <row r="49" spans="1:12" ht="16.5" x14ac:dyDescent="0.3">
      <c r="A49" s="57">
        <v>44903</v>
      </c>
      <c r="B49" s="58">
        <v>13010069</v>
      </c>
      <c r="C49" s="77" t="s">
        <v>1203</v>
      </c>
      <c r="D49" s="58" t="s">
        <v>1204</v>
      </c>
      <c r="E49" s="58"/>
      <c r="F49" s="58" t="s">
        <v>1485</v>
      </c>
      <c r="G49" s="85" t="s">
        <v>2178</v>
      </c>
      <c r="H49" s="58" t="s">
        <v>1202</v>
      </c>
      <c r="I49" s="59" t="s">
        <v>2186</v>
      </c>
      <c r="J49" s="77">
        <v>13</v>
      </c>
      <c r="K49" s="59">
        <v>590435.04</v>
      </c>
      <c r="L49" s="12">
        <v>45418.080000000002</v>
      </c>
    </row>
    <row r="50" spans="1:12" ht="16.5" x14ac:dyDescent="0.3">
      <c r="A50" s="57">
        <v>44903</v>
      </c>
      <c r="B50" s="58">
        <v>13130162</v>
      </c>
      <c r="C50" s="77" t="e">
        <v>#N/A</v>
      </c>
      <c r="D50" s="58" t="s">
        <v>2201</v>
      </c>
      <c r="E50" s="58"/>
      <c r="F50" s="58" t="s">
        <v>1485</v>
      </c>
      <c r="G50" s="85" t="s">
        <v>2202</v>
      </c>
      <c r="H50" s="58" t="s">
        <v>2203</v>
      </c>
      <c r="I50" s="59" t="s">
        <v>2204</v>
      </c>
      <c r="J50" s="77">
        <v>254.56</v>
      </c>
      <c r="K50" s="59">
        <v>2082.3007999999977</v>
      </c>
      <c r="L50" s="12">
        <v>8.1799999999999908</v>
      </c>
    </row>
    <row r="51" spans="1:12" ht="16.5" x14ac:dyDescent="0.3">
      <c r="A51" s="57">
        <v>44903</v>
      </c>
      <c r="B51" s="58">
        <v>13010318</v>
      </c>
      <c r="C51" s="77" t="s">
        <v>1622</v>
      </c>
      <c r="D51" s="58" t="s">
        <v>1623</v>
      </c>
      <c r="E51" s="58"/>
      <c r="F51" s="58" t="s">
        <v>1485</v>
      </c>
      <c r="G51" s="85" t="s">
        <v>1641</v>
      </c>
      <c r="H51" s="58" t="s">
        <v>2102</v>
      </c>
      <c r="I51" s="59" t="s">
        <v>1817</v>
      </c>
      <c r="J51" s="77">
        <v>6</v>
      </c>
      <c r="K51" s="59">
        <v>103.9999999999998</v>
      </c>
      <c r="L51" s="12">
        <v>17.3333333333333</v>
      </c>
    </row>
    <row r="52" spans="1:12" ht="16.5" x14ac:dyDescent="0.3">
      <c r="A52" s="57">
        <v>44904</v>
      </c>
      <c r="B52" s="58">
        <v>13017775</v>
      </c>
      <c r="C52" s="77" t="s">
        <v>1979</v>
      </c>
      <c r="D52" s="58" t="s">
        <v>2205</v>
      </c>
      <c r="E52" s="58"/>
      <c r="F52" s="58" t="s">
        <v>1485</v>
      </c>
      <c r="G52" s="85" t="s">
        <v>1661</v>
      </c>
      <c r="H52" s="58" t="s">
        <v>2081</v>
      </c>
      <c r="I52" s="77" t="s">
        <v>1878</v>
      </c>
      <c r="J52" s="77">
        <v>90</v>
      </c>
      <c r="K52" s="59">
        <v>1322.1</v>
      </c>
      <c r="L52" s="12">
        <v>14.69</v>
      </c>
    </row>
    <row r="53" spans="1:12" ht="16.5" x14ac:dyDescent="0.3">
      <c r="A53" s="57">
        <v>44907</v>
      </c>
      <c r="B53" s="58">
        <v>13010758</v>
      </c>
      <c r="C53" s="77" t="s">
        <v>1228</v>
      </c>
      <c r="D53" s="58" t="s">
        <v>1229</v>
      </c>
      <c r="E53" s="58"/>
      <c r="F53" s="58" t="s">
        <v>1485</v>
      </c>
      <c r="G53" s="85" t="s">
        <v>2066</v>
      </c>
      <c r="H53" s="58" t="s">
        <v>1230</v>
      </c>
      <c r="I53" s="77" t="s">
        <v>2181</v>
      </c>
      <c r="J53" s="77">
        <v>6</v>
      </c>
      <c r="K53" s="59">
        <v>4248</v>
      </c>
      <c r="L53" s="12">
        <v>708</v>
      </c>
    </row>
    <row r="54" spans="1:12" ht="16.5" x14ac:dyDescent="0.3">
      <c r="A54" s="57">
        <v>44908</v>
      </c>
      <c r="B54" s="58">
        <v>13010537</v>
      </c>
      <c r="C54" s="77" t="s">
        <v>876</v>
      </c>
      <c r="D54" s="58" t="s">
        <v>877</v>
      </c>
      <c r="E54" s="58"/>
      <c r="F54" s="58" t="s">
        <v>1485</v>
      </c>
      <c r="G54" s="85" t="s">
        <v>2066</v>
      </c>
      <c r="H54" s="58" t="s">
        <v>1521</v>
      </c>
      <c r="I54" s="77" t="s">
        <v>2206</v>
      </c>
      <c r="J54" s="77">
        <v>45</v>
      </c>
      <c r="K54" s="59">
        <v>233910</v>
      </c>
      <c r="L54" s="12">
        <v>5198</v>
      </c>
    </row>
    <row r="55" spans="1:12" ht="16.5" x14ac:dyDescent="0.3">
      <c r="A55" s="57">
        <v>44908</v>
      </c>
      <c r="B55" s="58">
        <v>13010537</v>
      </c>
      <c r="C55" s="77" t="s">
        <v>876</v>
      </c>
      <c r="D55" s="58" t="s">
        <v>877</v>
      </c>
      <c r="E55" s="58"/>
      <c r="F55" s="58" t="s">
        <v>1485</v>
      </c>
      <c r="G55" s="85" t="s">
        <v>2066</v>
      </c>
      <c r="H55" s="58" t="s">
        <v>1643</v>
      </c>
      <c r="I55" s="77" t="s">
        <v>2206</v>
      </c>
      <c r="J55" s="77">
        <v>240</v>
      </c>
      <c r="K55" s="59">
        <v>1247520</v>
      </c>
      <c r="L55" s="12">
        <v>5198</v>
      </c>
    </row>
    <row r="56" spans="1:12" ht="16.5" x14ac:dyDescent="0.3">
      <c r="A56" s="57">
        <v>44909</v>
      </c>
      <c r="B56" s="58">
        <v>13017793</v>
      </c>
      <c r="C56" s="77" t="e">
        <v>#N/A</v>
      </c>
      <c r="D56" s="58" t="s">
        <v>2207</v>
      </c>
      <c r="E56" s="58"/>
      <c r="F56" s="58" t="s">
        <v>1485</v>
      </c>
      <c r="G56" s="85" t="s">
        <v>2208</v>
      </c>
      <c r="H56" s="58" t="s">
        <v>2209</v>
      </c>
      <c r="I56" s="77" t="s">
        <v>2210</v>
      </c>
      <c r="J56" s="77">
        <v>6</v>
      </c>
      <c r="K56" s="59">
        <v>888</v>
      </c>
      <c r="L56" s="12">
        <v>148</v>
      </c>
    </row>
    <row r="57" spans="1:12" ht="16.5" x14ac:dyDescent="0.3">
      <c r="A57" s="57">
        <v>44911</v>
      </c>
      <c r="B57" s="58">
        <v>13010758</v>
      </c>
      <c r="C57" s="77" t="s">
        <v>1228</v>
      </c>
      <c r="D57" s="58" t="s">
        <v>1229</v>
      </c>
      <c r="E57" s="58"/>
      <c r="F57" s="58" t="s">
        <v>1485</v>
      </c>
      <c r="G57" s="85" t="s">
        <v>2066</v>
      </c>
      <c r="H57" s="58" t="s">
        <v>1230</v>
      </c>
      <c r="I57" s="77" t="s">
        <v>2181</v>
      </c>
      <c r="J57" s="77">
        <v>1</v>
      </c>
      <c r="K57" s="59">
        <v>708</v>
      </c>
      <c r="L57" s="12">
        <v>708</v>
      </c>
    </row>
    <row r="58" spans="1:12" ht="16.5" x14ac:dyDescent="0.3">
      <c r="A58" s="57">
        <v>44911</v>
      </c>
      <c r="B58" s="58">
        <v>13011040</v>
      </c>
      <c r="C58" s="77" t="s">
        <v>1169</v>
      </c>
      <c r="D58" s="58" t="s">
        <v>1170</v>
      </c>
      <c r="E58" s="58"/>
      <c r="F58" s="58" t="s">
        <v>1485</v>
      </c>
      <c r="G58" s="85" t="s">
        <v>1641</v>
      </c>
      <c r="H58" s="58" t="s">
        <v>2102</v>
      </c>
      <c r="I58" s="77" t="s">
        <v>1823</v>
      </c>
      <c r="J58" s="77">
        <v>18</v>
      </c>
      <c r="K58" s="59">
        <v>1117.7999999999981</v>
      </c>
      <c r="L58" s="12">
        <v>62.099999999999902</v>
      </c>
    </row>
    <row r="59" spans="1:12" ht="16.5" x14ac:dyDescent="0.3">
      <c r="A59" s="57">
        <v>44911</v>
      </c>
      <c r="B59" s="58">
        <v>13010328</v>
      </c>
      <c r="C59" s="77" t="s">
        <v>1232</v>
      </c>
      <c r="D59" s="58" t="s">
        <v>1233</v>
      </c>
      <c r="E59" s="58"/>
      <c r="F59" s="58" t="s">
        <v>1485</v>
      </c>
      <c r="G59" s="85" t="s">
        <v>2074</v>
      </c>
      <c r="H59" s="58" t="s">
        <v>479</v>
      </c>
      <c r="I59" s="77" t="s">
        <v>334</v>
      </c>
      <c r="J59" s="77">
        <v>30</v>
      </c>
      <c r="K59" s="59">
        <v>411480.14999999997</v>
      </c>
      <c r="L59" s="12">
        <v>13716.004999999999</v>
      </c>
    </row>
    <row r="60" spans="1:12" ht="16.5" x14ac:dyDescent="0.3">
      <c r="A60" s="57">
        <v>44911</v>
      </c>
      <c r="B60" s="58">
        <v>13011083</v>
      </c>
      <c r="C60" s="77" t="s">
        <v>24</v>
      </c>
      <c r="D60" s="58" t="s">
        <v>81</v>
      </c>
      <c r="E60" s="58"/>
      <c r="F60" s="58" t="s">
        <v>1485</v>
      </c>
      <c r="G60" s="85" t="s">
        <v>2211</v>
      </c>
      <c r="H60" s="58" t="s">
        <v>1954</v>
      </c>
      <c r="I60" s="77" t="s">
        <v>1817</v>
      </c>
      <c r="J60" s="77">
        <v>2</v>
      </c>
      <c r="K60" s="59">
        <v>3400</v>
      </c>
      <c r="L60" s="12">
        <v>1700</v>
      </c>
    </row>
    <row r="61" spans="1:12" ht="16.5" x14ac:dyDescent="0.3">
      <c r="A61" s="57">
        <v>44911</v>
      </c>
      <c r="B61" s="58">
        <v>13010131</v>
      </c>
      <c r="C61" s="77" t="e">
        <v>#N/A</v>
      </c>
      <c r="D61" s="58" t="s">
        <v>2212</v>
      </c>
      <c r="E61" s="58"/>
      <c r="F61" s="58" t="s">
        <v>1485</v>
      </c>
      <c r="G61" s="85" t="s">
        <v>1641</v>
      </c>
      <c r="H61" s="58" t="s">
        <v>2102</v>
      </c>
      <c r="I61" s="77" t="s">
        <v>1992</v>
      </c>
      <c r="J61" s="77">
        <v>2</v>
      </c>
      <c r="K61" s="59">
        <v>333210.08</v>
      </c>
      <c r="L61" s="12">
        <v>166605.04</v>
      </c>
    </row>
    <row r="62" spans="1:12" ht="16.5" x14ac:dyDescent="0.3">
      <c r="A62" s="57">
        <v>44914</v>
      </c>
      <c r="B62" s="58">
        <v>13010688</v>
      </c>
      <c r="C62" s="77" t="s">
        <v>818</v>
      </c>
      <c r="D62" s="58" t="s">
        <v>819</v>
      </c>
      <c r="E62" s="58"/>
      <c r="F62" s="58" t="s">
        <v>1485</v>
      </c>
      <c r="G62" s="85" t="s">
        <v>1641</v>
      </c>
      <c r="H62" s="58" t="s">
        <v>2102</v>
      </c>
      <c r="I62" s="77" t="s">
        <v>264</v>
      </c>
      <c r="J62" s="77">
        <v>90</v>
      </c>
      <c r="K62" s="59">
        <v>28047.599999999911</v>
      </c>
      <c r="L62" s="59">
        <v>311.63999999999902</v>
      </c>
    </row>
    <row r="63" spans="1:12" ht="16.5" x14ac:dyDescent="0.3">
      <c r="A63" s="57">
        <v>44914</v>
      </c>
      <c r="B63" s="58">
        <v>13011040</v>
      </c>
      <c r="C63" s="77" t="s">
        <v>1169</v>
      </c>
      <c r="D63" s="58" t="s">
        <v>1170</v>
      </c>
      <c r="E63" s="58"/>
      <c r="F63" s="58" t="s">
        <v>1485</v>
      </c>
      <c r="G63" s="85" t="s">
        <v>1641</v>
      </c>
      <c r="H63" s="58" t="s">
        <v>2102</v>
      </c>
      <c r="I63" s="77" t="s">
        <v>1823</v>
      </c>
      <c r="J63" s="77">
        <v>15</v>
      </c>
      <c r="K63" s="59">
        <v>931.5</v>
      </c>
      <c r="L63" s="59">
        <v>62.1</v>
      </c>
    </row>
    <row r="64" spans="1:12" ht="16.5" x14ac:dyDescent="0.3">
      <c r="A64" s="57">
        <v>44916</v>
      </c>
      <c r="B64" s="58">
        <v>13012034</v>
      </c>
      <c r="C64" s="77" t="s">
        <v>476</v>
      </c>
      <c r="D64" s="58" t="s">
        <v>477</v>
      </c>
      <c r="E64" s="58"/>
      <c r="F64" s="58" t="s">
        <v>1485</v>
      </c>
      <c r="G64" s="85" t="s">
        <v>1661</v>
      </c>
      <c r="H64" s="58" t="s">
        <v>2135</v>
      </c>
      <c r="I64" s="77" t="s">
        <v>2206</v>
      </c>
      <c r="J64" s="77">
        <v>100</v>
      </c>
      <c r="K64" s="59">
        <v>10700</v>
      </c>
      <c r="L64" s="59">
        <v>107</v>
      </c>
    </row>
    <row r="65" spans="1:12" ht="16.5" x14ac:dyDescent="0.3">
      <c r="A65" s="57">
        <v>44916</v>
      </c>
      <c r="B65" s="58">
        <v>13011040</v>
      </c>
      <c r="C65" s="77" t="s">
        <v>1169</v>
      </c>
      <c r="D65" s="58" t="s">
        <v>1170</v>
      </c>
      <c r="E65" s="58"/>
      <c r="F65" s="58" t="s">
        <v>1485</v>
      </c>
      <c r="G65" s="85" t="s">
        <v>1641</v>
      </c>
      <c r="H65" s="58" t="s">
        <v>2102</v>
      </c>
      <c r="I65" s="77" t="s">
        <v>1823</v>
      </c>
      <c r="J65" s="77">
        <v>19</v>
      </c>
      <c r="K65" s="59">
        <v>1179.9000000000001</v>
      </c>
      <c r="L65" s="59">
        <v>62.1</v>
      </c>
    </row>
    <row r="66" spans="1:12" ht="16.5" x14ac:dyDescent="0.3">
      <c r="A66" s="57">
        <v>44917</v>
      </c>
      <c r="B66" s="58">
        <v>13011040</v>
      </c>
      <c r="C66" s="77" t="s">
        <v>1169</v>
      </c>
      <c r="D66" s="58" t="s">
        <v>1170</v>
      </c>
      <c r="E66" s="58"/>
      <c r="F66" s="58" t="s">
        <v>1485</v>
      </c>
      <c r="G66" s="85" t="s">
        <v>1641</v>
      </c>
      <c r="H66" s="58" t="s">
        <v>2102</v>
      </c>
      <c r="I66" s="77" t="s">
        <v>1823</v>
      </c>
      <c r="J66" s="77">
        <v>11</v>
      </c>
      <c r="K66" s="59">
        <v>683.1</v>
      </c>
      <c r="L66" s="59">
        <v>62.1</v>
      </c>
    </row>
    <row r="67" spans="1:12" ht="16.5" x14ac:dyDescent="0.3">
      <c r="A67" s="57">
        <v>44917</v>
      </c>
      <c r="B67" s="58">
        <v>13010302</v>
      </c>
      <c r="C67" s="77" t="e">
        <v>#N/A</v>
      </c>
      <c r="D67" s="58" t="s">
        <v>2213</v>
      </c>
      <c r="E67" s="58"/>
      <c r="F67" s="58" t="s">
        <v>1485</v>
      </c>
      <c r="G67" s="85" t="s">
        <v>1641</v>
      </c>
      <c r="H67" s="58" t="s">
        <v>2102</v>
      </c>
      <c r="I67" s="77" t="s">
        <v>1992</v>
      </c>
      <c r="J67" s="77">
        <v>54</v>
      </c>
      <c r="K67" s="59">
        <v>1229863.5</v>
      </c>
      <c r="L67" s="59">
        <v>22775.25</v>
      </c>
    </row>
    <row r="68" spans="1:12" ht="16.5" x14ac:dyDescent="0.3">
      <c r="A68" s="57">
        <v>44917</v>
      </c>
      <c r="B68" s="58">
        <v>13010800</v>
      </c>
      <c r="C68" s="77" t="s">
        <v>2214</v>
      </c>
      <c r="D68" s="58" t="s">
        <v>2215</v>
      </c>
      <c r="E68" s="58"/>
      <c r="F68" s="58" t="s">
        <v>1485</v>
      </c>
      <c r="G68" s="85" t="s">
        <v>1641</v>
      </c>
      <c r="H68" s="58" t="s">
        <v>2102</v>
      </c>
      <c r="I68" s="77" t="s">
        <v>1992</v>
      </c>
      <c r="J68" s="77">
        <v>30</v>
      </c>
      <c r="K68" s="59">
        <v>10460.4</v>
      </c>
      <c r="L68" s="59">
        <v>348.68</v>
      </c>
    </row>
    <row r="69" spans="1:12" ht="16.5" x14ac:dyDescent="0.3">
      <c r="A69" s="57">
        <v>44917</v>
      </c>
      <c r="B69" s="58">
        <v>13017823</v>
      </c>
      <c r="C69" s="77" t="s">
        <v>2216</v>
      </c>
      <c r="D69" s="58" t="s">
        <v>2217</v>
      </c>
      <c r="E69" s="58"/>
      <c r="F69" s="58" t="s">
        <v>1485</v>
      </c>
      <c r="G69" s="85" t="s">
        <v>1641</v>
      </c>
      <c r="H69" s="58" t="s">
        <v>2102</v>
      </c>
      <c r="I69" s="77" t="s">
        <v>1992</v>
      </c>
      <c r="J69" s="77">
        <v>600</v>
      </c>
      <c r="K69" s="59">
        <v>12</v>
      </c>
      <c r="L69" s="59">
        <v>0.02</v>
      </c>
    </row>
    <row r="70" spans="1:12" ht="16.5" x14ac:dyDescent="0.3">
      <c r="A70" s="57">
        <v>44922</v>
      </c>
      <c r="B70" s="58">
        <v>13011040</v>
      </c>
      <c r="C70" s="77" t="s">
        <v>1169</v>
      </c>
      <c r="D70" s="58" t="s">
        <v>1170</v>
      </c>
      <c r="E70" s="58"/>
      <c r="F70" s="58" t="s">
        <v>1485</v>
      </c>
      <c r="G70" s="85" t="s">
        <v>1641</v>
      </c>
      <c r="H70" s="58" t="s">
        <v>2102</v>
      </c>
      <c r="I70" s="77" t="s">
        <v>1823</v>
      </c>
      <c r="J70" s="77">
        <v>25</v>
      </c>
      <c r="K70" s="59">
        <v>1552.5</v>
      </c>
      <c r="L70" s="59">
        <v>62.1</v>
      </c>
    </row>
    <row r="71" spans="1:12" ht="16.5" x14ac:dyDescent="0.3">
      <c r="A71" s="57">
        <v>44922</v>
      </c>
      <c r="B71" s="58">
        <v>13010469</v>
      </c>
      <c r="C71" s="77" t="e">
        <v>#N/A</v>
      </c>
      <c r="D71" s="58" t="s">
        <v>2218</v>
      </c>
      <c r="E71" s="58"/>
      <c r="F71" s="58" t="s">
        <v>1485</v>
      </c>
      <c r="G71" s="85" t="s">
        <v>2065</v>
      </c>
      <c r="H71" s="58" t="s">
        <v>1870</v>
      </c>
      <c r="I71" s="77" t="s">
        <v>1871</v>
      </c>
      <c r="J71" s="77">
        <v>135</v>
      </c>
      <c r="K71" s="59">
        <v>28080</v>
      </c>
      <c r="L71" s="59">
        <v>208</v>
      </c>
    </row>
    <row r="72" spans="1:12" ht="16.5" x14ac:dyDescent="0.3">
      <c r="A72" s="57">
        <v>44922</v>
      </c>
      <c r="B72" s="58">
        <v>13011122</v>
      </c>
      <c r="C72" s="77" t="s">
        <v>1868</v>
      </c>
      <c r="D72" s="58" t="s">
        <v>2219</v>
      </c>
      <c r="E72" s="58"/>
      <c r="F72" s="58" t="s">
        <v>1485</v>
      </c>
      <c r="G72" s="85" t="s">
        <v>2065</v>
      </c>
      <c r="H72" s="58" t="s">
        <v>1870</v>
      </c>
      <c r="I72" s="77" t="s">
        <v>1871</v>
      </c>
      <c r="J72" s="77">
        <v>22</v>
      </c>
      <c r="K72" s="59">
        <v>19303.900000000001</v>
      </c>
      <c r="L72" s="59">
        <v>877.45</v>
      </c>
    </row>
    <row r="73" spans="1:12" ht="16.5" x14ac:dyDescent="0.3">
      <c r="A73" s="57">
        <v>44922</v>
      </c>
      <c r="B73" s="58">
        <v>13010671</v>
      </c>
      <c r="C73" s="77" t="s">
        <v>516</v>
      </c>
      <c r="D73" s="58" t="s">
        <v>517</v>
      </c>
      <c r="E73" s="58"/>
      <c r="F73" s="58" t="s">
        <v>1485</v>
      </c>
      <c r="G73" s="85" t="s">
        <v>2220</v>
      </c>
      <c r="H73" s="58" t="s">
        <v>2221</v>
      </c>
      <c r="I73" s="77" t="s">
        <v>2222</v>
      </c>
      <c r="J73" s="77">
        <v>40</v>
      </c>
      <c r="K73" s="59">
        <v>104000</v>
      </c>
      <c r="L73" s="59">
        <v>2600</v>
      </c>
    </row>
    <row r="74" spans="1:12" ht="16.5" x14ac:dyDescent="0.3">
      <c r="A74" s="57">
        <v>44923</v>
      </c>
      <c r="B74" s="58">
        <v>13130162</v>
      </c>
      <c r="C74" s="77" t="e">
        <v>#N/A</v>
      </c>
      <c r="D74" s="58" t="s">
        <v>2201</v>
      </c>
      <c r="E74" s="58"/>
      <c r="F74" s="58" t="s">
        <v>1485</v>
      </c>
      <c r="G74" s="85" t="s">
        <v>2202</v>
      </c>
      <c r="H74" s="58" t="s">
        <v>2203</v>
      </c>
      <c r="I74" s="77" t="s">
        <v>2204</v>
      </c>
      <c r="J74" s="77">
        <v>75.06</v>
      </c>
      <c r="K74" s="59">
        <v>613.99079999999935</v>
      </c>
      <c r="L74" s="59">
        <v>8.1799999999999908</v>
      </c>
    </row>
    <row r="75" spans="1:12" ht="16.5" x14ac:dyDescent="0.3">
      <c r="A75" s="57">
        <v>44924</v>
      </c>
      <c r="B75" s="58">
        <v>13011040</v>
      </c>
      <c r="C75" s="77" t="s">
        <v>1169</v>
      </c>
      <c r="D75" s="58" t="s">
        <v>1170</v>
      </c>
      <c r="E75" s="58"/>
      <c r="F75" s="58" t="s">
        <v>1485</v>
      </c>
      <c r="G75" s="85" t="s">
        <v>1641</v>
      </c>
      <c r="H75" s="58" t="s">
        <v>2102</v>
      </c>
      <c r="I75" s="77" t="s">
        <v>1823</v>
      </c>
      <c r="J75" s="77">
        <v>282</v>
      </c>
      <c r="K75" s="59">
        <v>16370.099999999999</v>
      </c>
      <c r="L75" s="59">
        <v>58.05</v>
      </c>
    </row>
    <row r="76" spans="1:12" ht="16.5" x14ac:dyDescent="0.3">
      <c r="A76" s="57">
        <v>44897</v>
      </c>
      <c r="B76" s="58">
        <v>13042421</v>
      </c>
      <c r="C76" s="77" t="e">
        <v>#N/A</v>
      </c>
      <c r="D76" s="58" t="s">
        <v>2223</v>
      </c>
      <c r="E76" s="58"/>
      <c r="F76" s="58" t="s">
        <v>1485</v>
      </c>
      <c r="G76" s="85" t="s">
        <v>2066</v>
      </c>
      <c r="H76" s="58" t="s">
        <v>201</v>
      </c>
      <c r="I76" s="58" t="s">
        <v>2224</v>
      </c>
      <c r="J76" s="77">
        <v>800</v>
      </c>
      <c r="K76" s="59">
        <v>1663.2799999999922</v>
      </c>
      <c r="L76" s="59">
        <v>2.0790999999999902</v>
      </c>
    </row>
    <row r="77" spans="1:12" ht="16.5" x14ac:dyDescent="0.3">
      <c r="A77" s="57">
        <v>44897</v>
      </c>
      <c r="B77" s="58">
        <v>13041621</v>
      </c>
      <c r="C77" s="77" t="s">
        <v>1420</v>
      </c>
      <c r="D77" s="58" t="s">
        <v>1421</v>
      </c>
      <c r="E77" s="58"/>
      <c r="F77" s="58" t="s">
        <v>1485</v>
      </c>
      <c r="G77" s="85" t="s">
        <v>2066</v>
      </c>
      <c r="H77" s="58" t="s">
        <v>1422</v>
      </c>
      <c r="I77" s="58" t="s">
        <v>354</v>
      </c>
      <c r="J77" s="77">
        <v>312</v>
      </c>
      <c r="K77" s="59">
        <v>5493.7896000000001</v>
      </c>
      <c r="L77" s="59">
        <v>17.6083</v>
      </c>
    </row>
    <row r="78" spans="1:12" ht="16.5" x14ac:dyDescent="0.3">
      <c r="A78" s="57">
        <v>44897</v>
      </c>
      <c r="B78" s="58">
        <v>13042252</v>
      </c>
      <c r="C78" s="77" t="s">
        <v>1709</v>
      </c>
      <c r="D78" s="58" t="s">
        <v>1710</v>
      </c>
      <c r="E78" s="58"/>
      <c r="F78" s="58" t="s">
        <v>1485</v>
      </c>
      <c r="G78" s="85" t="s">
        <v>2066</v>
      </c>
      <c r="H78" s="58" t="s">
        <v>1422</v>
      </c>
      <c r="I78" s="58" t="s">
        <v>354</v>
      </c>
      <c r="J78" s="77">
        <v>4000</v>
      </c>
      <c r="K78" s="59">
        <v>2600</v>
      </c>
      <c r="L78" s="59">
        <v>0.65</v>
      </c>
    </row>
    <row r="79" spans="1:12" ht="16.5" x14ac:dyDescent="0.3">
      <c r="A79" s="57">
        <v>44897</v>
      </c>
      <c r="B79" s="58">
        <v>13042404</v>
      </c>
      <c r="C79" s="77" t="s">
        <v>2225</v>
      </c>
      <c r="D79" s="58" t="s">
        <v>2226</v>
      </c>
      <c r="E79" s="58"/>
      <c r="F79" s="58" t="s">
        <v>1485</v>
      </c>
      <c r="G79" s="85" t="s">
        <v>2113</v>
      </c>
      <c r="H79" s="58" t="s">
        <v>2227</v>
      </c>
      <c r="I79" s="58" t="s">
        <v>2078</v>
      </c>
      <c r="J79" s="77">
        <v>25</v>
      </c>
      <c r="K79" s="59">
        <v>6750</v>
      </c>
      <c r="L79" s="59">
        <v>270</v>
      </c>
    </row>
    <row r="80" spans="1:12" ht="16.5" x14ac:dyDescent="0.3">
      <c r="A80" s="57">
        <v>44897</v>
      </c>
      <c r="B80" s="58">
        <v>13041869</v>
      </c>
      <c r="C80" s="77" t="s">
        <v>1012</v>
      </c>
      <c r="D80" s="58" t="s">
        <v>1013</v>
      </c>
      <c r="E80" s="58"/>
      <c r="F80" s="58" t="s">
        <v>1485</v>
      </c>
      <c r="G80" s="85" t="s">
        <v>1716</v>
      </c>
      <c r="H80" s="58" t="s">
        <v>1011</v>
      </c>
      <c r="I80" s="58" t="s">
        <v>2228</v>
      </c>
      <c r="J80" s="77">
        <v>50</v>
      </c>
      <c r="K80" s="59">
        <v>733.5</v>
      </c>
      <c r="L80" s="59">
        <v>14.67</v>
      </c>
    </row>
    <row r="81" spans="1:12" ht="16.5" x14ac:dyDescent="0.3">
      <c r="A81" s="57">
        <v>44897</v>
      </c>
      <c r="B81" s="58">
        <v>13041319</v>
      </c>
      <c r="C81" s="77" t="s">
        <v>2144</v>
      </c>
      <c r="D81" s="58" t="s">
        <v>2145</v>
      </c>
      <c r="E81" s="58"/>
      <c r="F81" s="58" t="s">
        <v>1485</v>
      </c>
      <c r="G81" s="85" t="s">
        <v>2065</v>
      </c>
      <c r="H81" s="58" t="s">
        <v>1884</v>
      </c>
      <c r="I81" s="58" t="s">
        <v>1817</v>
      </c>
      <c r="J81" s="77">
        <v>30</v>
      </c>
      <c r="K81" s="59">
        <v>23455.200000000001</v>
      </c>
      <c r="L81" s="59">
        <v>781.84</v>
      </c>
    </row>
    <row r="82" spans="1:12" ht="16.5" x14ac:dyDescent="0.3">
      <c r="A82" s="57">
        <v>44900</v>
      </c>
      <c r="B82" s="58">
        <v>13043135</v>
      </c>
      <c r="C82" s="77" t="s">
        <v>1112</v>
      </c>
      <c r="D82" s="58" t="s">
        <v>1113</v>
      </c>
      <c r="E82" s="58"/>
      <c r="F82" s="58" t="s">
        <v>1485</v>
      </c>
      <c r="G82" s="85" t="s">
        <v>2108</v>
      </c>
      <c r="H82" s="58" t="s">
        <v>1107</v>
      </c>
      <c r="I82" s="58" t="s">
        <v>1936</v>
      </c>
      <c r="J82" s="77">
        <v>2680</v>
      </c>
      <c r="K82" s="59">
        <v>1179.2</v>
      </c>
      <c r="L82" s="59">
        <v>0.44</v>
      </c>
    </row>
    <row r="83" spans="1:12" ht="16.5" x14ac:dyDescent="0.3">
      <c r="A83" s="57">
        <v>44900</v>
      </c>
      <c r="B83" s="58">
        <v>13041663</v>
      </c>
      <c r="C83" s="77" t="s">
        <v>1268</v>
      </c>
      <c r="D83" s="58" t="s">
        <v>1269</v>
      </c>
      <c r="E83" s="58"/>
      <c r="F83" s="58" t="s">
        <v>1485</v>
      </c>
      <c r="G83" s="85" t="s">
        <v>1806</v>
      </c>
      <c r="H83" s="58" t="s">
        <v>1807</v>
      </c>
      <c r="I83" s="58" t="s">
        <v>2229</v>
      </c>
      <c r="J83" s="77">
        <v>360</v>
      </c>
      <c r="K83" s="59">
        <v>2495393.9999999963</v>
      </c>
      <c r="L83" s="59">
        <v>6931.6499999999896</v>
      </c>
    </row>
    <row r="84" spans="1:12" ht="16.5" x14ac:dyDescent="0.3">
      <c r="A84" s="57">
        <v>44900</v>
      </c>
      <c r="B84" s="58">
        <v>13041768</v>
      </c>
      <c r="C84" s="77" t="s">
        <v>1472</v>
      </c>
      <c r="D84" s="58" t="s">
        <v>1473</v>
      </c>
      <c r="E84" s="58"/>
      <c r="F84" s="58" t="s">
        <v>1485</v>
      </c>
      <c r="G84" s="85" t="s">
        <v>1830</v>
      </c>
      <c r="H84" s="58" t="s">
        <v>1831</v>
      </c>
      <c r="I84" s="58" t="s">
        <v>1832</v>
      </c>
      <c r="J84" s="77">
        <v>42</v>
      </c>
      <c r="K84" s="59">
        <v>32.696999999999996</v>
      </c>
      <c r="L84" s="59">
        <v>0.77849999999999997</v>
      </c>
    </row>
    <row r="85" spans="1:12" ht="16.5" x14ac:dyDescent="0.3">
      <c r="A85" s="57">
        <v>44900</v>
      </c>
      <c r="B85" s="58">
        <v>13041768</v>
      </c>
      <c r="C85" s="77" t="s">
        <v>1472</v>
      </c>
      <c r="D85" s="58" t="s">
        <v>1473</v>
      </c>
      <c r="E85" s="58"/>
      <c r="F85" s="58" t="s">
        <v>1485</v>
      </c>
      <c r="G85" s="85" t="s">
        <v>1830</v>
      </c>
      <c r="H85" s="58" t="s">
        <v>1831</v>
      </c>
      <c r="I85" s="58" t="s">
        <v>1832</v>
      </c>
      <c r="J85" s="77">
        <v>42</v>
      </c>
      <c r="K85" s="59">
        <v>32.696999999999996</v>
      </c>
      <c r="L85" s="59">
        <v>0.77849999999999997</v>
      </c>
    </row>
    <row r="86" spans="1:12" ht="16.5" x14ac:dyDescent="0.3">
      <c r="A86" s="57">
        <v>44900</v>
      </c>
      <c r="B86" s="58">
        <v>13042303</v>
      </c>
      <c r="C86" s="77" t="s">
        <v>2230</v>
      </c>
      <c r="D86" s="58" t="s">
        <v>2231</v>
      </c>
      <c r="E86" s="58"/>
      <c r="F86" s="58" t="s">
        <v>1485</v>
      </c>
      <c r="G86" s="85" t="s">
        <v>1830</v>
      </c>
      <c r="H86" s="58" t="s">
        <v>1831</v>
      </c>
      <c r="I86" s="58" t="s">
        <v>1832</v>
      </c>
      <c r="J86" s="77">
        <v>56</v>
      </c>
      <c r="K86" s="59">
        <v>100.23439999999944</v>
      </c>
      <c r="L86" s="59">
        <v>1.7898999999999901</v>
      </c>
    </row>
    <row r="87" spans="1:12" ht="16.5" x14ac:dyDescent="0.3">
      <c r="A87" s="57">
        <v>44901</v>
      </c>
      <c r="B87" s="58">
        <v>13043181</v>
      </c>
      <c r="C87" s="77" t="e">
        <v>#N/A</v>
      </c>
      <c r="D87" s="58" t="s">
        <v>940</v>
      </c>
      <c r="E87" s="58"/>
      <c r="F87" s="58" t="s">
        <v>1485</v>
      </c>
      <c r="G87" s="85" t="s">
        <v>2232</v>
      </c>
      <c r="H87" s="58" t="s">
        <v>1792</v>
      </c>
      <c r="I87" s="58" t="s">
        <v>2233</v>
      </c>
      <c r="J87" s="77">
        <v>12</v>
      </c>
      <c r="K87" s="59">
        <v>382500</v>
      </c>
      <c r="L87" s="59">
        <v>31875</v>
      </c>
    </row>
    <row r="88" spans="1:12" ht="16.5" x14ac:dyDescent="0.3">
      <c r="A88" s="57">
        <v>44902</v>
      </c>
      <c r="B88" s="58">
        <v>13043095</v>
      </c>
      <c r="C88" s="77" t="s">
        <v>2234</v>
      </c>
      <c r="D88" s="58" t="s">
        <v>2235</v>
      </c>
      <c r="E88" s="58"/>
      <c r="F88" s="58" t="s">
        <v>1485</v>
      </c>
      <c r="G88" s="85" t="s">
        <v>2066</v>
      </c>
      <c r="H88" s="58" t="s">
        <v>2236</v>
      </c>
      <c r="I88" s="58" t="s">
        <v>2237</v>
      </c>
      <c r="J88" s="77">
        <v>75000</v>
      </c>
      <c r="K88" s="59">
        <v>74460</v>
      </c>
      <c r="L88" s="59">
        <v>0.99280000000000002</v>
      </c>
    </row>
    <row r="89" spans="1:12" ht="16.5" x14ac:dyDescent="0.3">
      <c r="A89" s="57">
        <v>44902</v>
      </c>
      <c r="B89" s="58">
        <v>13041494</v>
      </c>
      <c r="C89" s="77" t="s">
        <v>2103</v>
      </c>
      <c r="D89" s="58" t="s">
        <v>2104</v>
      </c>
      <c r="E89" s="58"/>
      <c r="F89" s="58" t="s">
        <v>1485</v>
      </c>
      <c r="G89" s="85" t="s">
        <v>2238</v>
      </c>
      <c r="H89" s="58" t="s">
        <v>2239</v>
      </c>
      <c r="I89" s="58" t="s">
        <v>2011</v>
      </c>
      <c r="J89" s="77">
        <v>326</v>
      </c>
      <c r="K89" s="59">
        <v>16110.92</v>
      </c>
      <c r="L89" s="59">
        <v>49.42</v>
      </c>
    </row>
    <row r="90" spans="1:12" ht="16.5" x14ac:dyDescent="0.3">
      <c r="A90" s="57">
        <v>44902</v>
      </c>
      <c r="B90" s="58">
        <v>13041737</v>
      </c>
      <c r="C90" s="77" t="e">
        <v>#N/A</v>
      </c>
      <c r="D90" s="58" t="s">
        <v>2240</v>
      </c>
      <c r="E90" s="58"/>
      <c r="F90" s="58" t="s">
        <v>1485</v>
      </c>
      <c r="G90" s="85" t="s">
        <v>2065</v>
      </c>
      <c r="H90" s="58" t="s">
        <v>2241</v>
      </c>
      <c r="I90" s="58" t="s">
        <v>2078</v>
      </c>
      <c r="J90" s="77">
        <v>2</v>
      </c>
      <c r="K90" s="59">
        <v>22324</v>
      </c>
      <c r="L90" s="59">
        <v>11162</v>
      </c>
    </row>
    <row r="91" spans="1:12" ht="16.5" x14ac:dyDescent="0.3">
      <c r="A91" s="57">
        <v>44903</v>
      </c>
      <c r="B91" s="58">
        <v>13042228</v>
      </c>
      <c r="C91" s="77" t="s">
        <v>1136</v>
      </c>
      <c r="D91" s="58" t="s">
        <v>1137</v>
      </c>
      <c r="E91" s="58"/>
      <c r="F91" s="58" t="s">
        <v>1485</v>
      </c>
      <c r="G91" s="85" t="s">
        <v>1598</v>
      </c>
      <c r="H91" s="58" t="s">
        <v>2242</v>
      </c>
      <c r="I91" s="58" t="s">
        <v>2243</v>
      </c>
      <c r="J91" s="77">
        <v>52200</v>
      </c>
      <c r="K91" s="59">
        <v>18755.46</v>
      </c>
      <c r="L91" s="59">
        <v>0.35930000000000001</v>
      </c>
    </row>
    <row r="92" spans="1:12" ht="16.5" x14ac:dyDescent="0.3">
      <c r="A92" s="57">
        <v>44903</v>
      </c>
      <c r="B92" s="58">
        <v>13041715</v>
      </c>
      <c r="C92" s="77" t="s">
        <v>1289</v>
      </c>
      <c r="D92" s="58" t="s">
        <v>1290</v>
      </c>
      <c r="E92" s="58"/>
      <c r="F92" s="58" t="s">
        <v>1485</v>
      </c>
      <c r="G92" s="85" t="s">
        <v>1661</v>
      </c>
      <c r="H92" s="58" t="s">
        <v>2244</v>
      </c>
      <c r="I92" s="58" t="s">
        <v>2245</v>
      </c>
      <c r="J92" s="77">
        <v>2700</v>
      </c>
      <c r="K92" s="59">
        <v>6129.81</v>
      </c>
      <c r="L92" s="59">
        <v>2.2703000000000002</v>
      </c>
    </row>
    <row r="93" spans="1:12" ht="16.5" x14ac:dyDescent="0.3">
      <c r="A93" s="57">
        <v>44903</v>
      </c>
      <c r="B93" s="58">
        <v>13041600</v>
      </c>
      <c r="C93" s="77" t="e">
        <v>#N/A</v>
      </c>
      <c r="D93" s="58" t="s">
        <v>2246</v>
      </c>
      <c r="E93" s="58"/>
      <c r="F93" s="58" t="s">
        <v>1485</v>
      </c>
      <c r="G93" s="85" t="s">
        <v>1641</v>
      </c>
      <c r="H93" s="58" t="s">
        <v>2102</v>
      </c>
      <c r="I93" s="58" t="s">
        <v>1817</v>
      </c>
      <c r="J93" s="77">
        <v>1</v>
      </c>
      <c r="K93" s="59">
        <v>61</v>
      </c>
      <c r="L93" s="59">
        <v>61</v>
      </c>
    </row>
    <row r="94" spans="1:12" ht="16.5" x14ac:dyDescent="0.3">
      <c r="A94" s="57">
        <v>44911</v>
      </c>
      <c r="B94" s="58">
        <v>13042253</v>
      </c>
      <c r="C94" s="77" t="s">
        <v>1040</v>
      </c>
      <c r="D94" s="58" t="s">
        <v>1041</v>
      </c>
      <c r="E94" s="58"/>
      <c r="F94" s="58" t="s">
        <v>1485</v>
      </c>
      <c r="G94" s="85" t="s">
        <v>1641</v>
      </c>
      <c r="H94" s="58" t="s">
        <v>2102</v>
      </c>
      <c r="I94" s="58" t="s">
        <v>1823</v>
      </c>
      <c r="J94" s="77">
        <v>1200</v>
      </c>
      <c r="K94" s="59">
        <v>1801.92</v>
      </c>
      <c r="L94" s="59">
        <v>1.5016</v>
      </c>
    </row>
    <row r="95" spans="1:12" ht="16.5" x14ac:dyDescent="0.3">
      <c r="A95" s="57">
        <v>44911</v>
      </c>
      <c r="B95" s="58">
        <v>13041618</v>
      </c>
      <c r="C95" s="77" t="e">
        <v>#N/A</v>
      </c>
      <c r="D95" s="58" t="s">
        <v>2247</v>
      </c>
      <c r="E95" s="58"/>
      <c r="F95" s="58" t="s">
        <v>1485</v>
      </c>
      <c r="G95" s="85" t="s">
        <v>1641</v>
      </c>
      <c r="H95" s="58" t="s">
        <v>2102</v>
      </c>
      <c r="I95" s="58" t="s">
        <v>1823</v>
      </c>
      <c r="J95" s="77">
        <v>1</v>
      </c>
      <c r="K95" s="59">
        <v>122.849999999999</v>
      </c>
      <c r="L95" s="59">
        <v>122.849999999999</v>
      </c>
    </row>
    <row r="96" spans="1:12" ht="16.5" x14ac:dyDescent="0.3">
      <c r="A96" s="57">
        <v>44911</v>
      </c>
      <c r="B96" s="58">
        <v>13043136</v>
      </c>
      <c r="C96" s="77" t="e">
        <v>#N/A</v>
      </c>
      <c r="D96" s="58" t="s">
        <v>1465</v>
      </c>
      <c r="E96" s="58"/>
      <c r="F96" s="58" t="s">
        <v>1485</v>
      </c>
      <c r="G96" s="85" t="s">
        <v>1641</v>
      </c>
      <c r="H96" s="58" t="s">
        <v>2102</v>
      </c>
      <c r="I96" s="58" t="s">
        <v>1823</v>
      </c>
      <c r="J96" s="77">
        <v>20</v>
      </c>
      <c r="K96" s="59">
        <v>11.999999999999979</v>
      </c>
      <c r="L96" s="59">
        <v>0.59999999999999898</v>
      </c>
    </row>
    <row r="97" spans="1:12" ht="16.5" x14ac:dyDescent="0.3">
      <c r="A97" s="57">
        <v>44911</v>
      </c>
      <c r="B97" s="58">
        <v>13041326</v>
      </c>
      <c r="C97" s="77" t="e">
        <v>#N/A</v>
      </c>
      <c r="D97" s="58" t="s">
        <v>1451</v>
      </c>
      <c r="E97" s="58"/>
      <c r="F97" s="58" t="s">
        <v>1485</v>
      </c>
      <c r="G97" s="85" t="s">
        <v>2211</v>
      </c>
      <c r="H97" s="58" t="s">
        <v>1954</v>
      </c>
      <c r="I97" s="58" t="s">
        <v>1817</v>
      </c>
      <c r="J97" s="77">
        <v>12</v>
      </c>
      <c r="K97" s="59">
        <v>810</v>
      </c>
      <c r="L97" s="59">
        <v>67.5</v>
      </c>
    </row>
    <row r="98" spans="1:12" ht="16.5" x14ac:dyDescent="0.3">
      <c r="A98" s="57">
        <v>44911</v>
      </c>
      <c r="B98" s="58">
        <v>13041969</v>
      </c>
      <c r="C98" s="77" t="s">
        <v>2248</v>
      </c>
      <c r="D98" s="58" t="s">
        <v>2249</v>
      </c>
      <c r="E98" s="58"/>
      <c r="F98" s="58" t="s">
        <v>1485</v>
      </c>
      <c r="G98" s="85" t="s">
        <v>2211</v>
      </c>
      <c r="H98" s="58" t="s">
        <v>1954</v>
      </c>
      <c r="I98" s="58" t="s">
        <v>1817</v>
      </c>
      <c r="J98" s="77">
        <v>30</v>
      </c>
      <c r="K98" s="59">
        <v>187.5</v>
      </c>
      <c r="L98" s="59">
        <v>6.25</v>
      </c>
    </row>
    <row r="99" spans="1:12" ht="16.5" x14ac:dyDescent="0.3">
      <c r="A99" s="57">
        <v>44911</v>
      </c>
      <c r="B99" s="58">
        <v>13042428</v>
      </c>
      <c r="C99" s="77" t="s">
        <v>973</v>
      </c>
      <c r="D99" s="58" t="s">
        <v>974</v>
      </c>
      <c r="E99" s="58"/>
      <c r="F99" s="58" t="s">
        <v>1485</v>
      </c>
      <c r="G99" s="85" t="s">
        <v>2211</v>
      </c>
      <c r="H99" s="58" t="s">
        <v>1954</v>
      </c>
      <c r="I99" s="58" t="s">
        <v>1817</v>
      </c>
      <c r="J99" s="77">
        <v>14</v>
      </c>
      <c r="K99" s="59">
        <v>9.998799999999985</v>
      </c>
      <c r="L99" s="59">
        <v>0.71419999999999895</v>
      </c>
    </row>
    <row r="100" spans="1:12" ht="16.5" x14ac:dyDescent="0.3">
      <c r="A100" s="57">
        <v>44911</v>
      </c>
      <c r="B100" s="58">
        <v>13044167</v>
      </c>
      <c r="C100" s="77" t="e">
        <v>#N/A</v>
      </c>
      <c r="D100" s="58" t="s">
        <v>2250</v>
      </c>
      <c r="E100" s="58"/>
      <c r="F100" s="58" t="s">
        <v>1485</v>
      </c>
      <c r="G100" s="85" t="s">
        <v>2211</v>
      </c>
      <c r="H100" s="58" t="s">
        <v>1954</v>
      </c>
      <c r="I100" s="58" t="s">
        <v>1817</v>
      </c>
      <c r="J100" s="77">
        <v>1</v>
      </c>
      <c r="K100" s="59">
        <v>499</v>
      </c>
      <c r="L100" s="59">
        <v>499</v>
      </c>
    </row>
    <row r="101" spans="1:12" ht="16.5" x14ac:dyDescent="0.3">
      <c r="A101" s="57">
        <v>44911</v>
      </c>
      <c r="B101" s="58">
        <v>13042428</v>
      </c>
      <c r="C101" s="77" t="s">
        <v>973</v>
      </c>
      <c r="D101" s="58" t="s">
        <v>974</v>
      </c>
      <c r="E101" s="58"/>
      <c r="F101" s="58" t="s">
        <v>1485</v>
      </c>
      <c r="G101" s="85" t="s">
        <v>2211</v>
      </c>
      <c r="H101" s="58" t="s">
        <v>1954</v>
      </c>
      <c r="I101" s="58" t="s">
        <v>1817</v>
      </c>
      <c r="J101" s="77">
        <v>14</v>
      </c>
      <c r="K101" s="59">
        <v>9.998799999999985</v>
      </c>
      <c r="L101" s="59">
        <v>0.71419999999999895</v>
      </c>
    </row>
    <row r="102" spans="1:12" ht="16.5" x14ac:dyDescent="0.3">
      <c r="A102" s="57">
        <v>44917</v>
      </c>
      <c r="B102" s="58">
        <v>13042202</v>
      </c>
      <c r="C102" s="77" t="e">
        <v>#N/A</v>
      </c>
      <c r="D102" s="58" t="s">
        <v>2251</v>
      </c>
      <c r="E102" s="58"/>
      <c r="F102" s="58" t="s">
        <v>1485</v>
      </c>
      <c r="G102" s="85" t="s">
        <v>2065</v>
      </c>
      <c r="H102" s="58" t="s">
        <v>2241</v>
      </c>
      <c r="I102" s="58" t="s">
        <v>2078</v>
      </c>
      <c r="J102" s="77">
        <v>60</v>
      </c>
      <c r="K102" s="59">
        <v>3573.965999999994</v>
      </c>
      <c r="L102" s="59">
        <v>59.566099999999899</v>
      </c>
    </row>
    <row r="103" spans="1:12" ht="16.5" x14ac:dyDescent="0.3">
      <c r="A103" s="57">
        <v>44917</v>
      </c>
      <c r="B103" s="58">
        <v>13041746</v>
      </c>
      <c r="C103" s="77" t="s">
        <v>1415</v>
      </c>
      <c r="D103" s="58" t="s">
        <v>1416</v>
      </c>
      <c r="E103" s="58"/>
      <c r="F103" s="58" t="s">
        <v>1485</v>
      </c>
      <c r="G103" s="85" t="s">
        <v>1661</v>
      </c>
      <c r="H103" s="58" t="s">
        <v>1582</v>
      </c>
      <c r="I103" s="58" t="s">
        <v>2252</v>
      </c>
      <c r="J103" s="77">
        <v>20</v>
      </c>
      <c r="K103" s="59">
        <v>3340</v>
      </c>
      <c r="L103" s="59">
        <v>167</v>
      </c>
    </row>
    <row r="104" spans="1:12" ht="16.5" x14ac:dyDescent="0.3">
      <c r="A104" s="57">
        <v>44917</v>
      </c>
      <c r="B104" s="58">
        <v>13041618</v>
      </c>
      <c r="C104" s="77" t="e">
        <v>#N/A</v>
      </c>
      <c r="D104" s="58" t="s">
        <v>2247</v>
      </c>
      <c r="E104" s="58"/>
      <c r="F104" s="58" t="s">
        <v>1485</v>
      </c>
      <c r="G104" s="85" t="s">
        <v>1641</v>
      </c>
      <c r="H104" s="58" t="s">
        <v>2102</v>
      </c>
      <c r="I104" s="58" t="s">
        <v>1823</v>
      </c>
      <c r="J104" s="77">
        <v>2</v>
      </c>
      <c r="K104" s="59">
        <v>237.6</v>
      </c>
      <c r="L104" s="59">
        <v>118.8</v>
      </c>
    </row>
    <row r="105" spans="1:12" ht="16.5" x14ac:dyDescent="0.3">
      <c r="A105" s="57">
        <v>44917</v>
      </c>
      <c r="B105" s="58">
        <v>13041835</v>
      </c>
      <c r="C105" s="77" t="e">
        <v>#N/A</v>
      </c>
      <c r="D105" s="58" t="s">
        <v>2253</v>
      </c>
      <c r="E105" s="58"/>
      <c r="F105" s="58" t="s">
        <v>1485</v>
      </c>
      <c r="G105" s="85" t="s">
        <v>1641</v>
      </c>
      <c r="H105" s="58" t="s">
        <v>2102</v>
      </c>
      <c r="I105" s="58" t="s">
        <v>1823</v>
      </c>
      <c r="J105" s="77">
        <v>14</v>
      </c>
      <c r="K105" s="59">
        <v>12.150600000000001</v>
      </c>
      <c r="L105" s="59">
        <v>0.8679</v>
      </c>
    </row>
    <row r="106" spans="1:12" ht="16.5" x14ac:dyDescent="0.3">
      <c r="A106" s="57">
        <v>44917</v>
      </c>
      <c r="B106" s="58">
        <v>13041039</v>
      </c>
      <c r="C106" s="77" t="e">
        <v>#N/A</v>
      </c>
      <c r="D106" s="58" t="s">
        <v>2254</v>
      </c>
      <c r="E106" s="58"/>
      <c r="F106" s="58" t="s">
        <v>1485</v>
      </c>
      <c r="G106" s="85" t="s">
        <v>1716</v>
      </c>
      <c r="H106" s="58" t="s">
        <v>2255</v>
      </c>
      <c r="I106" s="58" t="s">
        <v>2256</v>
      </c>
      <c r="J106" s="77">
        <v>6000</v>
      </c>
      <c r="K106" s="59">
        <v>8091.6</v>
      </c>
      <c r="L106" s="59">
        <v>1.3486</v>
      </c>
    </row>
    <row r="107" spans="1:12" ht="16.5" x14ac:dyDescent="0.3">
      <c r="A107" s="57">
        <v>44917</v>
      </c>
      <c r="B107" s="58">
        <v>13042281</v>
      </c>
      <c r="C107" s="77" t="s">
        <v>1240</v>
      </c>
      <c r="D107" s="58" t="s">
        <v>1241</v>
      </c>
      <c r="E107" s="58"/>
      <c r="F107" s="58" t="s">
        <v>1485</v>
      </c>
      <c r="G107" s="85" t="s">
        <v>1641</v>
      </c>
      <c r="H107" s="58" t="s">
        <v>2102</v>
      </c>
      <c r="I107" s="58" t="s">
        <v>1992</v>
      </c>
      <c r="J107" s="77">
        <v>250</v>
      </c>
      <c r="K107" s="59">
        <v>573.1</v>
      </c>
      <c r="L107" s="59">
        <v>2.2924000000000002</v>
      </c>
    </row>
    <row r="108" spans="1:12" ht="16.5" x14ac:dyDescent="0.3">
      <c r="A108" s="57">
        <v>44917</v>
      </c>
      <c r="B108" s="58">
        <v>13043135</v>
      </c>
      <c r="C108" s="77" t="s">
        <v>1112</v>
      </c>
      <c r="D108" s="58" t="s">
        <v>1113</v>
      </c>
      <c r="E108" s="58"/>
      <c r="F108" s="58" t="s">
        <v>1485</v>
      </c>
      <c r="G108" s="85" t="s">
        <v>1641</v>
      </c>
      <c r="H108" s="58" t="s">
        <v>2102</v>
      </c>
      <c r="I108" s="58" t="s">
        <v>1992</v>
      </c>
      <c r="J108" s="77">
        <v>6320</v>
      </c>
      <c r="K108" s="59">
        <v>3280.08</v>
      </c>
      <c r="L108" s="59">
        <v>0.51900000000000002</v>
      </c>
    </row>
    <row r="109" spans="1:12" ht="16.5" x14ac:dyDescent="0.3">
      <c r="A109" s="57">
        <v>44922</v>
      </c>
      <c r="B109" s="58">
        <v>13042241</v>
      </c>
      <c r="C109" s="77" t="s">
        <v>1901</v>
      </c>
      <c r="D109" s="58" t="s">
        <v>2257</v>
      </c>
      <c r="E109" s="58"/>
      <c r="F109" s="58" t="s">
        <v>1485</v>
      </c>
      <c r="G109" s="85" t="s">
        <v>1830</v>
      </c>
      <c r="H109" s="58" t="s">
        <v>1899</v>
      </c>
      <c r="I109" s="58" t="s">
        <v>1900</v>
      </c>
      <c r="J109" s="77">
        <v>8680</v>
      </c>
      <c r="K109" s="59">
        <v>3654.2799999999997</v>
      </c>
      <c r="L109" s="59">
        <v>0.42099999999999999</v>
      </c>
    </row>
    <row r="110" spans="1:12" ht="16.5" x14ac:dyDescent="0.3">
      <c r="A110" s="57">
        <v>44922</v>
      </c>
      <c r="B110" s="58">
        <v>13042241</v>
      </c>
      <c r="C110" s="77" t="s">
        <v>1901</v>
      </c>
      <c r="D110" s="58" t="s">
        <v>2257</v>
      </c>
      <c r="E110" s="58"/>
      <c r="F110" s="58" t="s">
        <v>1485</v>
      </c>
      <c r="G110" s="85" t="s">
        <v>1830</v>
      </c>
      <c r="H110" s="58" t="s">
        <v>1921</v>
      </c>
      <c r="I110" s="58" t="s">
        <v>1900</v>
      </c>
      <c r="J110" s="77">
        <v>1400</v>
      </c>
      <c r="K110" s="59">
        <v>589.39999999999861</v>
      </c>
      <c r="L110" s="59">
        <v>0.42099999999999899</v>
      </c>
    </row>
    <row r="111" spans="1:12" ht="16.5" x14ac:dyDescent="0.3">
      <c r="A111" s="57">
        <v>44922</v>
      </c>
      <c r="B111" s="58">
        <v>13041300</v>
      </c>
      <c r="C111" s="77" t="e">
        <v>#N/A</v>
      </c>
      <c r="D111" s="58" t="s">
        <v>322</v>
      </c>
      <c r="E111" s="58"/>
      <c r="F111" s="58" t="s">
        <v>1485</v>
      </c>
      <c r="G111" s="85" t="s">
        <v>1641</v>
      </c>
      <c r="H111" s="58" t="s">
        <v>2102</v>
      </c>
      <c r="I111" s="58" t="s">
        <v>1828</v>
      </c>
      <c r="J111" s="77">
        <v>50</v>
      </c>
      <c r="K111" s="59">
        <v>758</v>
      </c>
      <c r="L111" s="59">
        <v>15.16</v>
      </c>
    </row>
    <row r="112" spans="1:12" ht="16.5" x14ac:dyDescent="0.3">
      <c r="A112" s="57">
        <v>44922</v>
      </c>
      <c r="B112" s="58">
        <v>13042428</v>
      </c>
      <c r="C112" s="77" t="s">
        <v>973</v>
      </c>
      <c r="D112" s="58" t="s">
        <v>974</v>
      </c>
      <c r="E112" s="58"/>
      <c r="F112" s="58" t="s">
        <v>1485</v>
      </c>
      <c r="G112" s="85" t="s">
        <v>1641</v>
      </c>
      <c r="H112" s="58" t="s">
        <v>2102</v>
      </c>
      <c r="I112" s="58" t="s">
        <v>1823</v>
      </c>
      <c r="J112" s="77">
        <v>14</v>
      </c>
      <c r="K112" s="59">
        <v>14.2506</v>
      </c>
      <c r="L112" s="59">
        <v>1.0179</v>
      </c>
    </row>
    <row r="113" spans="1:20" ht="16.5" x14ac:dyDescent="0.3">
      <c r="A113" s="57">
        <v>44922</v>
      </c>
      <c r="B113" s="58">
        <v>13041246</v>
      </c>
      <c r="C113" s="77" t="s">
        <v>1873</v>
      </c>
      <c r="D113" s="58" t="s">
        <v>2258</v>
      </c>
      <c r="E113" s="58"/>
      <c r="F113" s="58" t="s">
        <v>1485</v>
      </c>
      <c r="G113" s="85" t="s">
        <v>2065</v>
      </c>
      <c r="H113" s="58" t="s">
        <v>1870</v>
      </c>
      <c r="I113" s="58" t="s">
        <v>1871</v>
      </c>
      <c r="J113" s="77">
        <v>45</v>
      </c>
      <c r="K113" s="59">
        <v>787.5</v>
      </c>
      <c r="L113" s="59">
        <v>17.5</v>
      </c>
    </row>
    <row r="114" spans="1:20" ht="16.5" x14ac:dyDescent="0.3">
      <c r="A114" s="57">
        <v>44922</v>
      </c>
      <c r="B114" s="58">
        <v>13041396</v>
      </c>
      <c r="C114" s="77" t="e">
        <v>#N/A</v>
      </c>
      <c r="D114" s="58" t="s">
        <v>2259</v>
      </c>
      <c r="E114" s="58"/>
      <c r="F114" s="58" t="s">
        <v>1485</v>
      </c>
      <c r="G114" s="85" t="s">
        <v>2065</v>
      </c>
      <c r="H114" s="58" t="s">
        <v>1870</v>
      </c>
      <c r="I114" s="58" t="s">
        <v>1871</v>
      </c>
      <c r="J114" s="77">
        <v>450</v>
      </c>
      <c r="K114" s="59">
        <v>360</v>
      </c>
      <c r="L114" s="59">
        <v>0.8</v>
      </c>
    </row>
    <row r="115" spans="1:20" ht="16.5" x14ac:dyDescent="0.3">
      <c r="A115" s="57">
        <v>44922</v>
      </c>
      <c r="B115" s="58">
        <v>13041975</v>
      </c>
      <c r="C115" s="77" t="s">
        <v>36</v>
      </c>
      <c r="D115" s="58" t="s">
        <v>115</v>
      </c>
      <c r="E115" s="58"/>
      <c r="F115" s="58" t="s">
        <v>1485</v>
      </c>
      <c r="G115" s="85" t="s">
        <v>2065</v>
      </c>
      <c r="H115" s="58" t="s">
        <v>1870</v>
      </c>
      <c r="I115" s="58" t="s">
        <v>1871</v>
      </c>
      <c r="J115" s="77">
        <v>630</v>
      </c>
      <c r="K115" s="59">
        <v>63000</v>
      </c>
      <c r="L115" s="59">
        <v>100</v>
      </c>
    </row>
    <row r="116" spans="1:20" ht="16.5" x14ac:dyDescent="0.3">
      <c r="A116" s="57">
        <v>44922</v>
      </c>
      <c r="B116" s="58">
        <v>13042049</v>
      </c>
      <c r="C116" s="77" t="s">
        <v>949</v>
      </c>
      <c r="D116" s="58" t="s">
        <v>950</v>
      </c>
      <c r="E116" s="58"/>
      <c r="F116" s="58" t="s">
        <v>1485</v>
      </c>
      <c r="G116" s="85" t="s">
        <v>2065</v>
      </c>
      <c r="H116" s="58" t="s">
        <v>1870</v>
      </c>
      <c r="I116" s="58" t="s">
        <v>1871</v>
      </c>
      <c r="J116" s="77">
        <v>625</v>
      </c>
      <c r="K116" s="59">
        <v>975</v>
      </c>
      <c r="L116" s="59">
        <v>1.56</v>
      </c>
    </row>
    <row r="117" spans="1:20" ht="16.5" x14ac:dyDescent="0.3">
      <c r="A117" s="57">
        <v>44922</v>
      </c>
      <c r="B117" s="58">
        <v>13042096</v>
      </c>
      <c r="C117" s="77" t="s">
        <v>1044</v>
      </c>
      <c r="D117" s="58" t="s">
        <v>1045</v>
      </c>
      <c r="E117" s="58"/>
      <c r="F117" s="58" t="s">
        <v>1485</v>
      </c>
      <c r="G117" s="85" t="s">
        <v>2065</v>
      </c>
      <c r="H117" s="58" t="s">
        <v>1870</v>
      </c>
      <c r="I117" s="58" t="s">
        <v>1871</v>
      </c>
      <c r="J117" s="77">
        <v>45</v>
      </c>
      <c r="K117" s="59">
        <v>1800</v>
      </c>
      <c r="L117" s="59">
        <v>40</v>
      </c>
    </row>
    <row r="118" spans="1:20" ht="16.5" x14ac:dyDescent="0.3">
      <c r="A118" s="57">
        <v>44922</v>
      </c>
      <c r="B118" s="58">
        <v>13043076</v>
      </c>
      <c r="C118" s="77" t="s">
        <v>2260</v>
      </c>
      <c r="D118" s="58" t="s">
        <v>2261</v>
      </c>
      <c r="E118" s="58"/>
      <c r="F118" s="58" t="s">
        <v>1485</v>
      </c>
      <c r="G118" s="85" t="s">
        <v>2065</v>
      </c>
      <c r="H118" s="58" t="s">
        <v>1870</v>
      </c>
      <c r="I118" s="58" t="s">
        <v>1871</v>
      </c>
      <c r="J118" s="77">
        <v>2700</v>
      </c>
      <c r="K118" s="59">
        <v>3149.82</v>
      </c>
      <c r="L118" s="59">
        <v>1.1666000000000001</v>
      </c>
    </row>
    <row r="119" spans="1:20" ht="16.5" x14ac:dyDescent="0.3">
      <c r="A119" s="57">
        <v>44922</v>
      </c>
      <c r="B119" s="58">
        <v>13043088</v>
      </c>
      <c r="C119" s="77" t="s">
        <v>19</v>
      </c>
      <c r="D119" s="58" t="s">
        <v>76</v>
      </c>
      <c r="E119" s="58"/>
      <c r="F119" s="58" t="s">
        <v>1485</v>
      </c>
      <c r="G119" s="85" t="s">
        <v>2065</v>
      </c>
      <c r="H119" s="58" t="s">
        <v>1870</v>
      </c>
      <c r="I119" s="58" t="s">
        <v>1871</v>
      </c>
      <c r="J119" s="77">
        <v>2250</v>
      </c>
      <c r="K119" s="59">
        <v>5399.9999999999782</v>
      </c>
      <c r="L119" s="59">
        <v>2.3999999999999901</v>
      </c>
    </row>
    <row r="120" spans="1:20" ht="16.5" x14ac:dyDescent="0.3">
      <c r="A120" s="57">
        <v>44922</v>
      </c>
      <c r="B120" s="58">
        <v>13043132</v>
      </c>
      <c r="C120" s="77" t="e">
        <v>#N/A</v>
      </c>
      <c r="D120" s="58" t="s">
        <v>2262</v>
      </c>
      <c r="E120" s="58"/>
      <c r="F120" s="58" t="s">
        <v>1485</v>
      </c>
      <c r="G120" s="85" t="s">
        <v>2065</v>
      </c>
      <c r="H120" s="58" t="s">
        <v>1870</v>
      </c>
      <c r="I120" s="58" t="s">
        <v>1871</v>
      </c>
      <c r="J120" s="77">
        <v>18</v>
      </c>
      <c r="K120" s="59">
        <v>1467</v>
      </c>
      <c r="L120" s="59">
        <v>81.5</v>
      </c>
    </row>
    <row r="121" spans="1:20" ht="16.5" x14ac:dyDescent="0.3">
      <c r="A121" s="57">
        <v>44922</v>
      </c>
      <c r="B121" s="58">
        <v>13044154</v>
      </c>
      <c r="C121" s="77" t="s">
        <v>1273</v>
      </c>
      <c r="D121" s="58" t="s">
        <v>1274</v>
      </c>
      <c r="E121" s="58"/>
      <c r="F121" s="58" t="s">
        <v>1485</v>
      </c>
      <c r="G121" s="85" t="s">
        <v>2065</v>
      </c>
      <c r="H121" s="58" t="s">
        <v>1870</v>
      </c>
      <c r="I121" s="58" t="s">
        <v>1871</v>
      </c>
      <c r="J121" s="77">
        <v>90</v>
      </c>
      <c r="K121" s="59">
        <v>4799.9970000000003</v>
      </c>
      <c r="L121" s="59">
        <v>53.333300000000001</v>
      </c>
    </row>
    <row r="122" spans="1:20" ht="16.5" x14ac:dyDescent="0.3">
      <c r="A122" s="57">
        <v>44922</v>
      </c>
      <c r="B122" s="58">
        <v>13041033</v>
      </c>
      <c r="C122" s="77" t="s">
        <v>2172</v>
      </c>
      <c r="D122" s="58" t="s">
        <v>2173</v>
      </c>
      <c r="E122" s="58"/>
      <c r="F122" s="58" t="s">
        <v>1485</v>
      </c>
      <c r="G122" s="85" t="s">
        <v>2065</v>
      </c>
      <c r="H122" s="58" t="s">
        <v>1870</v>
      </c>
      <c r="I122" s="58" t="s">
        <v>1871</v>
      </c>
      <c r="J122" s="77">
        <v>13</v>
      </c>
      <c r="K122" s="59">
        <v>286</v>
      </c>
      <c r="L122" s="59">
        <v>22</v>
      </c>
    </row>
    <row r="123" spans="1:20" ht="16.5" x14ac:dyDescent="0.3">
      <c r="A123" s="57">
        <v>44924</v>
      </c>
      <c r="B123" s="58">
        <v>13042428</v>
      </c>
      <c r="C123" s="77" t="s">
        <v>973</v>
      </c>
      <c r="D123" s="58" t="s">
        <v>974</v>
      </c>
      <c r="E123" s="58"/>
      <c r="F123" s="58" t="s">
        <v>1485</v>
      </c>
      <c r="G123" s="85" t="s">
        <v>1641</v>
      </c>
      <c r="H123" s="58" t="s">
        <v>2102</v>
      </c>
      <c r="I123" s="58" t="s">
        <v>1817</v>
      </c>
      <c r="J123" s="77">
        <v>28</v>
      </c>
      <c r="K123" s="59">
        <v>20.000399999999974</v>
      </c>
      <c r="L123" s="59">
        <v>0.71429999999999905</v>
      </c>
    </row>
    <row r="124" spans="1:20" x14ac:dyDescent="0.25">
      <c r="B124" t="s">
        <v>2174</v>
      </c>
      <c r="C124" s="94" t="s">
        <v>2174</v>
      </c>
      <c r="D124" s="74" t="s">
        <v>2174</v>
      </c>
      <c r="G124" t="s">
        <v>2174</v>
      </c>
      <c r="H124" t="s">
        <v>2174</v>
      </c>
      <c r="I124" s="95" t="s">
        <v>2174</v>
      </c>
      <c r="J124" s="90" t="s">
        <v>2174</v>
      </c>
      <c r="L124" s="95" t="s">
        <v>2174</v>
      </c>
      <c r="M124" t="s">
        <v>2174</v>
      </c>
      <c r="N124" t="s">
        <v>2174</v>
      </c>
      <c r="O124" t="s">
        <v>2174</v>
      </c>
      <c r="P124" t="s">
        <v>2174</v>
      </c>
      <c r="Q124" t="s">
        <v>2174</v>
      </c>
      <c r="R124" t="s">
        <v>2174</v>
      </c>
      <c r="S124" t="s">
        <v>2174</v>
      </c>
      <c r="T124" t="s">
        <v>2174</v>
      </c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11.42578125" style="14"/>
    <col min="2" max="2" width="46" style="14" bestFit="1" customWidth="1"/>
    <col min="3" max="3" width="14.7109375" style="14" bestFit="1" customWidth="1"/>
    <col min="4" max="4" width="45" style="14" customWidth="1"/>
    <col min="5" max="5" width="23.85546875" style="14" customWidth="1"/>
    <col min="6" max="6" width="14.5703125" style="14" customWidth="1"/>
    <col min="7" max="7" width="11.42578125" style="14"/>
    <col min="8" max="8" width="18.7109375" style="14" bestFit="1" customWidth="1"/>
    <col min="9" max="9" width="16" style="14" customWidth="1"/>
    <col min="10" max="10" width="11.42578125" style="14"/>
    <col min="11" max="11" width="21.28515625" style="14" customWidth="1"/>
    <col min="12" max="13" width="11.42578125" style="14"/>
    <col min="14" max="14" width="11.5703125" customWidth="1"/>
    <col min="15" max="16384" width="11.42578125" style="14"/>
  </cols>
  <sheetData>
    <row r="1" spans="1:14" ht="16.5" x14ac:dyDescent="0.3">
      <c r="B1" s="92" t="s">
        <v>249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4"/>
    </row>
    <row r="2" spans="1:14" ht="16.5" x14ac:dyDescent="0.3">
      <c r="B2" s="92" t="s">
        <v>250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14"/>
    </row>
    <row r="3" spans="1:14" ht="16.5" x14ac:dyDescent="0.3">
      <c r="B3" s="92" t="s">
        <v>251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14"/>
    </row>
    <row r="4" spans="1:14" ht="16.5" x14ac:dyDescent="0.3">
      <c r="B4" s="92" t="s">
        <v>252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14"/>
    </row>
    <row r="5" spans="1:14" ht="16.5" x14ac:dyDescent="0.3">
      <c r="B5" s="92" t="s">
        <v>254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14"/>
    </row>
    <row r="6" spans="1:14" ht="16.5" x14ac:dyDescent="0.3">
      <c r="B6" s="92" t="s">
        <v>255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14"/>
    </row>
    <row r="7" spans="1:14" ht="17.25" thickBot="1" x14ac:dyDescent="0.3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/>
    </row>
    <row r="8" spans="1:14" ht="27" thickBot="1" x14ac:dyDescent="0.3">
      <c r="A8" s="16" t="s">
        <v>256</v>
      </c>
      <c r="B8" s="16" t="s">
        <v>204</v>
      </c>
      <c r="C8" s="16" t="s">
        <v>1</v>
      </c>
      <c r="D8" s="16" t="s">
        <v>56</v>
      </c>
      <c r="E8" s="16" t="s">
        <v>257</v>
      </c>
      <c r="F8" s="16" t="s">
        <v>258</v>
      </c>
      <c r="G8" s="17" t="s">
        <v>248</v>
      </c>
      <c r="H8" s="16" t="s">
        <v>0</v>
      </c>
      <c r="I8" s="18" t="s">
        <v>259</v>
      </c>
      <c r="J8" s="16" t="s">
        <v>260</v>
      </c>
      <c r="K8" s="16" t="s">
        <v>261</v>
      </c>
      <c r="L8" s="16" t="s">
        <v>262</v>
      </c>
      <c r="M8" s="16" t="s">
        <v>263</v>
      </c>
      <c r="N8" s="14"/>
    </row>
    <row r="9" spans="1:14" ht="15.75" thickBot="1" x14ac:dyDescent="0.3">
      <c r="A9" s="19">
        <v>13010119</v>
      </c>
      <c r="B9" s="20" t="s">
        <v>264</v>
      </c>
      <c r="C9" s="21" t="e">
        <v>#N/A</v>
      </c>
      <c r="D9" s="22" t="s">
        <v>265</v>
      </c>
      <c r="E9" s="20"/>
      <c r="F9" s="21"/>
      <c r="G9" s="23">
        <f>161/5</f>
        <v>32.200000000000003</v>
      </c>
      <c r="H9" s="24">
        <v>44593</v>
      </c>
      <c r="I9" s="20">
        <v>5</v>
      </c>
      <c r="J9" s="20" t="s">
        <v>266</v>
      </c>
      <c r="K9" s="21"/>
      <c r="L9" s="20">
        <v>5</v>
      </c>
      <c r="M9" s="21">
        <v>2</v>
      </c>
      <c r="N9" s="14"/>
    </row>
    <row r="10" spans="1:14" ht="15.75" thickBot="1" x14ac:dyDescent="0.3">
      <c r="A10" s="25">
        <v>13010382</v>
      </c>
      <c r="B10" s="26" t="s">
        <v>267</v>
      </c>
      <c r="C10" s="27" t="e">
        <v>#N/A</v>
      </c>
      <c r="D10" s="28" t="s">
        <v>268</v>
      </c>
      <c r="E10" s="26"/>
      <c r="F10" s="27"/>
      <c r="G10" s="29">
        <f>385/20</f>
        <v>19.25</v>
      </c>
      <c r="H10" s="30">
        <v>44593</v>
      </c>
      <c r="I10" s="26">
        <v>20</v>
      </c>
      <c r="J10" s="26" t="s">
        <v>266</v>
      </c>
      <c r="K10" s="21"/>
      <c r="L10" s="26">
        <v>20</v>
      </c>
      <c r="M10" s="27">
        <v>8</v>
      </c>
      <c r="N10" s="14"/>
    </row>
    <row r="11" spans="1:14" ht="15.75" thickBot="1" x14ac:dyDescent="0.3">
      <c r="A11" s="25">
        <v>13017785</v>
      </c>
      <c r="B11" s="26" t="s">
        <v>269</v>
      </c>
      <c r="C11" s="27" t="s">
        <v>270</v>
      </c>
      <c r="D11" s="28" t="s">
        <v>271</v>
      </c>
      <c r="E11" s="26"/>
      <c r="F11" s="27"/>
      <c r="G11" s="29">
        <v>8.5</v>
      </c>
      <c r="H11" s="30">
        <v>44593</v>
      </c>
      <c r="I11" s="26">
        <v>21</v>
      </c>
      <c r="J11" s="26" t="s">
        <v>266</v>
      </c>
      <c r="K11" s="21"/>
      <c r="L11" s="26">
        <v>21</v>
      </c>
      <c r="M11" s="27">
        <v>58</v>
      </c>
      <c r="N11" s="14"/>
    </row>
    <row r="12" spans="1:14" ht="15.75" thickBot="1" x14ac:dyDescent="0.3">
      <c r="A12" s="25">
        <v>13011099</v>
      </c>
      <c r="B12" s="26" t="s">
        <v>264</v>
      </c>
      <c r="C12" s="27" t="s">
        <v>272</v>
      </c>
      <c r="D12" s="28" t="s">
        <v>273</v>
      </c>
      <c r="E12" s="26"/>
      <c r="F12" s="27"/>
      <c r="G12" s="29">
        <v>19.89</v>
      </c>
      <c r="H12" s="30">
        <v>44593</v>
      </c>
      <c r="I12" s="26">
        <v>3105</v>
      </c>
      <c r="J12" s="26">
        <v>60699607</v>
      </c>
      <c r="K12" s="21" t="s">
        <v>274</v>
      </c>
      <c r="L12" s="26">
        <v>3105</v>
      </c>
      <c r="M12" s="27">
        <v>1242</v>
      </c>
      <c r="N12" s="14"/>
    </row>
    <row r="13" spans="1:14" ht="15.75" thickBot="1" x14ac:dyDescent="0.3">
      <c r="A13" s="25">
        <v>13010315</v>
      </c>
      <c r="B13" s="26" t="s">
        <v>275</v>
      </c>
      <c r="C13" s="27" t="s">
        <v>276</v>
      </c>
      <c r="D13" s="28" t="s">
        <v>277</v>
      </c>
      <c r="E13" s="26"/>
      <c r="F13" s="27"/>
      <c r="G13" s="29">
        <v>16053.5</v>
      </c>
      <c r="H13" s="30">
        <v>44593</v>
      </c>
      <c r="I13" s="26">
        <v>1</v>
      </c>
      <c r="J13" s="31" t="s">
        <v>278</v>
      </c>
      <c r="K13" s="21" t="s">
        <v>279</v>
      </c>
      <c r="L13" s="26">
        <v>1</v>
      </c>
      <c r="M13" s="27">
        <v>1</v>
      </c>
      <c r="N13" s="14"/>
    </row>
    <row r="14" spans="1:14" ht="15.75" thickBot="1" x14ac:dyDescent="0.3">
      <c r="A14" s="25">
        <v>13010315</v>
      </c>
      <c r="B14" s="26" t="s">
        <v>275</v>
      </c>
      <c r="C14" s="27" t="s">
        <v>276</v>
      </c>
      <c r="D14" s="28" t="s">
        <v>277</v>
      </c>
      <c r="E14" s="26"/>
      <c r="F14" s="27"/>
      <c r="G14" s="29">
        <v>16053.5</v>
      </c>
      <c r="H14" s="30">
        <v>44593</v>
      </c>
      <c r="I14" s="26">
        <v>1</v>
      </c>
      <c r="J14" s="31" t="s">
        <v>280</v>
      </c>
      <c r="K14" s="21" t="s">
        <v>279</v>
      </c>
      <c r="L14" s="26">
        <v>1</v>
      </c>
      <c r="M14" s="27">
        <v>1</v>
      </c>
      <c r="N14" s="14"/>
    </row>
    <row r="15" spans="1:14" ht="15.75" thickBot="1" x14ac:dyDescent="0.3">
      <c r="A15" s="25">
        <v>13010315</v>
      </c>
      <c r="B15" s="26" t="s">
        <v>275</v>
      </c>
      <c r="C15" s="27" t="s">
        <v>276</v>
      </c>
      <c r="D15" s="28" t="s">
        <v>277</v>
      </c>
      <c r="E15" s="26"/>
      <c r="F15" s="27"/>
      <c r="G15" s="29">
        <v>16053.5</v>
      </c>
      <c r="H15" s="30">
        <v>44593</v>
      </c>
      <c r="I15" s="26">
        <v>1</v>
      </c>
      <c r="J15" s="31" t="s">
        <v>281</v>
      </c>
      <c r="K15" s="21" t="s">
        <v>279</v>
      </c>
      <c r="L15" s="26">
        <v>1</v>
      </c>
      <c r="M15" s="27">
        <v>1</v>
      </c>
      <c r="N15" s="14"/>
    </row>
    <row r="16" spans="1:14" ht="15.75" thickBot="1" x14ac:dyDescent="0.3">
      <c r="A16" s="25">
        <v>13010315</v>
      </c>
      <c r="B16" s="26" t="s">
        <v>275</v>
      </c>
      <c r="C16" s="27" t="s">
        <v>276</v>
      </c>
      <c r="D16" s="28" t="s">
        <v>277</v>
      </c>
      <c r="E16" s="26"/>
      <c r="F16" s="27"/>
      <c r="G16" s="29">
        <v>16053.5</v>
      </c>
      <c r="H16" s="30">
        <v>44593</v>
      </c>
      <c r="I16" s="26">
        <v>1</v>
      </c>
      <c r="J16" s="31" t="s">
        <v>282</v>
      </c>
      <c r="K16" s="21" t="s">
        <v>279</v>
      </c>
      <c r="L16" s="26">
        <v>1</v>
      </c>
      <c r="M16" s="27">
        <v>1</v>
      </c>
      <c r="N16" s="14"/>
    </row>
    <row r="17" spans="1:14" ht="15.75" thickBot="1" x14ac:dyDescent="0.3">
      <c r="A17" s="25">
        <v>13010315</v>
      </c>
      <c r="B17" s="26" t="s">
        <v>275</v>
      </c>
      <c r="C17" s="27" t="s">
        <v>276</v>
      </c>
      <c r="D17" s="28" t="s">
        <v>277</v>
      </c>
      <c r="E17" s="26"/>
      <c r="F17" s="27"/>
      <c r="G17" s="29">
        <v>16053.5</v>
      </c>
      <c r="H17" s="30">
        <v>44593</v>
      </c>
      <c r="I17" s="26">
        <v>1</v>
      </c>
      <c r="J17" s="31" t="s">
        <v>283</v>
      </c>
      <c r="K17" s="21" t="s">
        <v>279</v>
      </c>
      <c r="L17" s="26">
        <v>1</v>
      </c>
      <c r="M17" s="27">
        <v>1</v>
      </c>
      <c r="N17" s="14"/>
    </row>
    <row r="18" spans="1:14" ht="15.75" thickBot="1" x14ac:dyDescent="0.3">
      <c r="A18" s="25">
        <v>13010315</v>
      </c>
      <c r="B18" s="26" t="s">
        <v>275</v>
      </c>
      <c r="C18" s="27" t="s">
        <v>276</v>
      </c>
      <c r="D18" s="28" t="s">
        <v>277</v>
      </c>
      <c r="E18" s="26"/>
      <c r="F18" s="27"/>
      <c r="G18" s="29">
        <v>16053.5</v>
      </c>
      <c r="H18" s="30">
        <v>44593</v>
      </c>
      <c r="I18" s="26">
        <v>1</v>
      </c>
      <c r="J18" s="31" t="s">
        <v>284</v>
      </c>
      <c r="K18" s="21" t="s">
        <v>279</v>
      </c>
      <c r="L18" s="26">
        <v>1</v>
      </c>
      <c r="M18" s="27">
        <v>1</v>
      </c>
      <c r="N18" s="14"/>
    </row>
    <row r="19" spans="1:14" ht="15.75" thickBot="1" x14ac:dyDescent="0.3">
      <c r="A19" s="25">
        <v>13010315</v>
      </c>
      <c r="B19" s="26" t="s">
        <v>275</v>
      </c>
      <c r="C19" s="27" t="s">
        <v>276</v>
      </c>
      <c r="D19" s="28" t="s">
        <v>277</v>
      </c>
      <c r="E19" s="26"/>
      <c r="F19" s="27"/>
      <c r="G19" s="29">
        <v>16053.5</v>
      </c>
      <c r="H19" s="30">
        <v>44593</v>
      </c>
      <c r="I19" s="26">
        <v>1</v>
      </c>
      <c r="J19" s="31" t="s">
        <v>285</v>
      </c>
      <c r="K19" s="21" t="s">
        <v>279</v>
      </c>
      <c r="L19" s="26">
        <v>1</v>
      </c>
      <c r="M19" s="27">
        <v>1</v>
      </c>
      <c r="N19" s="14"/>
    </row>
    <row r="20" spans="1:14" ht="15.75" thickBot="1" x14ac:dyDescent="0.3">
      <c r="A20" s="25">
        <v>13010315</v>
      </c>
      <c r="B20" s="26" t="s">
        <v>275</v>
      </c>
      <c r="C20" s="27" t="s">
        <v>276</v>
      </c>
      <c r="D20" s="28" t="s">
        <v>277</v>
      </c>
      <c r="E20" s="26"/>
      <c r="F20" s="27"/>
      <c r="G20" s="29">
        <v>16053.5</v>
      </c>
      <c r="H20" s="30">
        <v>44593</v>
      </c>
      <c r="I20" s="26">
        <v>1</v>
      </c>
      <c r="J20" s="31" t="s">
        <v>286</v>
      </c>
      <c r="K20" s="21" t="s">
        <v>279</v>
      </c>
      <c r="L20" s="26">
        <v>1</v>
      </c>
      <c r="M20" s="27">
        <v>1</v>
      </c>
      <c r="N20" s="14"/>
    </row>
    <row r="21" spans="1:14" ht="15.75" thickBot="1" x14ac:dyDescent="0.3">
      <c r="A21" s="25">
        <v>13010315</v>
      </c>
      <c r="B21" s="26" t="s">
        <v>275</v>
      </c>
      <c r="C21" s="27" t="s">
        <v>276</v>
      </c>
      <c r="D21" s="28" t="s">
        <v>277</v>
      </c>
      <c r="E21" s="26"/>
      <c r="F21" s="27"/>
      <c r="G21" s="29">
        <v>16053.5</v>
      </c>
      <c r="H21" s="30">
        <v>44593</v>
      </c>
      <c r="I21" s="26">
        <v>1</v>
      </c>
      <c r="J21" s="31" t="s">
        <v>287</v>
      </c>
      <c r="K21" s="21" t="s">
        <v>279</v>
      </c>
      <c r="L21" s="26">
        <v>1</v>
      </c>
      <c r="M21" s="27">
        <v>1</v>
      </c>
      <c r="N21" s="14"/>
    </row>
    <row r="22" spans="1:14" ht="15.75" thickBot="1" x14ac:dyDescent="0.3">
      <c r="A22" s="25">
        <v>13010315</v>
      </c>
      <c r="B22" s="26" t="s">
        <v>275</v>
      </c>
      <c r="C22" s="27" t="s">
        <v>276</v>
      </c>
      <c r="D22" s="28" t="s">
        <v>277</v>
      </c>
      <c r="E22" s="26"/>
      <c r="F22" s="27"/>
      <c r="G22" s="29">
        <v>16053.5</v>
      </c>
      <c r="H22" s="30">
        <v>44593</v>
      </c>
      <c r="I22" s="26">
        <v>1</v>
      </c>
      <c r="J22" s="31" t="s">
        <v>288</v>
      </c>
      <c r="K22" s="21" t="s">
        <v>279</v>
      </c>
      <c r="L22" s="26">
        <v>1</v>
      </c>
      <c r="M22" s="27">
        <v>1</v>
      </c>
      <c r="N22" s="14"/>
    </row>
    <row r="23" spans="1:14" ht="15.75" thickBot="1" x14ac:dyDescent="0.3">
      <c r="A23" s="25">
        <v>13010315</v>
      </c>
      <c r="B23" s="26" t="s">
        <v>275</v>
      </c>
      <c r="C23" s="27" t="s">
        <v>276</v>
      </c>
      <c r="D23" s="28" t="s">
        <v>277</v>
      </c>
      <c r="E23" s="26"/>
      <c r="F23" s="27"/>
      <c r="G23" s="29">
        <v>16053.5</v>
      </c>
      <c r="H23" s="30">
        <v>44593</v>
      </c>
      <c r="I23" s="26">
        <v>1</v>
      </c>
      <c r="J23" s="31" t="s">
        <v>289</v>
      </c>
      <c r="K23" s="21" t="s">
        <v>279</v>
      </c>
      <c r="L23" s="26">
        <v>1</v>
      </c>
      <c r="M23" s="27">
        <v>1</v>
      </c>
      <c r="N23" s="14"/>
    </row>
    <row r="24" spans="1:14" ht="15.75" thickBot="1" x14ac:dyDescent="0.3">
      <c r="A24" s="25">
        <v>13010315</v>
      </c>
      <c r="B24" s="26" t="s">
        <v>275</v>
      </c>
      <c r="C24" s="27" t="s">
        <v>276</v>
      </c>
      <c r="D24" s="28" t="s">
        <v>277</v>
      </c>
      <c r="E24" s="26"/>
      <c r="F24" s="27"/>
      <c r="G24" s="29">
        <v>16053.5</v>
      </c>
      <c r="H24" s="30">
        <v>44593</v>
      </c>
      <c r="I24" s="26">
        <v>1</v>
      </c>
      <c r="J24" s="31" t="s">
        <v>290</v>
      </c>
      <c r="K24" s="21" t="s">
        <v>279</v>
      </c>
      <c r="L24" s="26">
        <v>1</v>
      </c>
      <c r="M24" s="27">
        <v>1</v>
      </c>
      <c r="N24" s="14"/>
    </row>
    <row r="25" spans="1:14" ht="15.75" thickBot="1" x14ac:dyDescent="0.3">
      <c r="A25" s="25">
        <v>13010315</v>
      </c>
      <c r="B25" s="26" t="s">
        <v>275</v>
      </c>
      <c r="C25" s="27" t="s">
        <v>276</v>
      </c>
      <c r="D25" s="28" t="s">
        <v>277</v>
      </c>
      <c r="E25" s="26"/>
      <c r="F25" s="27"/>
      <c r="G25" s="29">
        <v>16053.5</v>
      </c>
      <c r="H25" s="30">
        <v>44593</v>
      </c>
      <c r="I25" s="26">
        <v>1</v>
      </c>
      <c r="J25" s="31" t="s">
        <v>291</v>
      </c>
      <c r="K25" s="21" t="s">
        <v>279</v>
      </c>
      <c r="L25" s="26">
        <v>1</v>
      </c>
      <c r="M25" s="27">
        <v>1</v>
      </c>
      <c r="N25" s="14"/>
    </row>
    <row r="26" spans="1:14" ht="15.75" thickBot="1" x14ac:dyDescent="0.3">
      <c r="A26" s="25">
        <v>13010315</v>
      </c>
      <c r="B26" s="26" t="s">
        <v>275</v>
      </c>
      <c r="C26" s="27" t="s">
        <v>276</v>
      </c>
      <c r="D26" s="28" t="s">
        <v>277</v>
      </c>
      <c r="E26" s="26"/>
      <c r="F26" s="27"/>
      <c r="G26" s="29">
        <v>16053.5</v>
      </c>
      <c r="H26" s="30">
        <v>44593</v>
      </c>
      <c r="I26" s="26">
        <v>1</v>
      </c>
      <c r="J26" s="31" t="s">
        <v>292</v>
      </c>
      <c r="K26" s="21" t="s">
        <v>279</v>
      </c>
      <c r="L26" s="26">
        <v>1</v>
      </c>
      <c r="M26" s="27">
        <v>1</v>
      </c>
      <c r="N26" s="14"/>
    </row>
    <row r="27" spans="1:14" ht="15.75" thickBot="1" x14ac:dyDescent="0.3">
      <c r="A27" s="25">
        <v>13010315</v>
      </c>
      <c r="B27" s="26" t="s">
        <v>275</v>
      </c>
      <c r="C27" s="27" t="s">
        <v>276</v>
      </c>
      <c r="D27" s="28" t="s">
        <v>277</v>
      </c>
      <c r="E27" s="26"/>
      <c r="F27" s="27"/>
      <c r="G27" s="29">
        <v>16053.5</v>
      </c>
      <c r="H27" s="30">
        <v>44593</v>
      </c>
      <c r="I27" s="26">
        <v>1</v>
      </c>
      <c r="J27" s="31" t="s">
        <v>293</v>
      </c>
      <c r="K27" s="21" t="s">
        <v>279</v>
      </c>
      <c r="L27" s="26">
        <v>1</v>
      </c>
      <c r="M27" s="27">
        <v>1</v>
      </c>
      <c r="N27" s="14"/>
    </row>
    <row r="28" spans="1:14" ht="15.75" thickBot="1" x14ac:dyDescent="0.3">
      <c r="A28" s="25">
        <v>13010315</v>
      </c>
      <c r="B28" s="26" t="s">
        <v>275</v>
      </c>
      <c r="C28" s="27" t="s">
        <v>276</v>
      </c>
      <c r="D28" s="28" t="s">
        <v>277</v>
      </c>
      <c r="E28" s="26"/>
      <c r="F28" s="27"/>
      <c r="G28" s="29">
        <v>16053.5</v>
      </c>
      <c r="H28" s="30">
        <v>44593</v>
      </c>
      <c r="I28" s="26">
        <v>1</v>
      </c>
      <c r="J28" s="31" t="s">
        <v>294</v>
      </c>
      <c r="K28" s="21" t="s">
        <v>279</v>
      </c>
      <c r="L28" s="26">
        <v>1</v>
      </c>
      <c r="M28" s="27">
        <v>1</v>
      </c>
      <c r="N28" s="14"/>
    </row>
    <row r="29" spans="1:14" ht="15.75" thickBot="1" x14ac:dyDescent="0.3">
      <c r="A29" s="25">
        <v>13010315</v>
      </c>
      <c r="B29" s="26" t="s">
        <v>275</v>
      </c>
      <c r="C29" s="27" t="s">
        <v>276</v>
      </c>
      <c r="D29" s="28" t="s">
        <v>277</v>
      </c>
      <c r="E29" s="26"/>
      <c r="F29" s="27"/>
      <c r="G29" s="29">
        <v>16053.5</v>
      </c>
      <c r="H29" s="30">
        <v>44593</v>
      </c>
      <c r="I29" s="26">
        <v>1</v>
      </c>
      <c r="J29" s="31" t="s">
        <v>295</v>
      </c>
      <c r="K29" s="21" t="s">
        <v>279</v>
      </c>
      <c r="L29" s="26">
        <v>1</v>
      </c>
      <c r="M29" s="27">
        <v>1</v>
      </c>
      <c r="N29" s="14"/>
    </row>
    <row r="30" spans="1:14" ht="15.75" thickBot="1" x14ac:dyDescent="0.3">
      <c r="A30" s="25">
        <v>13010315</v>
      </c>
      <c r="B30" s="26" t="s">
        <v>275</v>
      </c>
      <c r="C30" s="27" t="s">
        <v>276</v>
      </c>
      <c r="D30" s="28" t="s">
        <v>277</v>
      </c>
      <c r="E30" s="26"/>
      <c r="F30" s="27"/>
      <c r="G30" s="29">
        <v>16053.5</v>
      </c>
      <c r="H30" s="30">
        <v>44593</v>
      </c>
      <c r="I30" s="26">
        <v>1</v>
      </c>
      <c r="J30" s="31" t="s">
        <v>296</v>
      </c>
      <c r="K30" s="21" t="s">
        <v>279</v>
      </c>
      <c r="L30" s="26">
        <v>1</v>
      </c>
      <c r="M30" s="27">
        <v>1</v>
      </c>
      <c r="N30" s="14"/>
    </row>
    <row r="31" spans="1:14" ht="15.75" thickBot="1" x14ac:dyDescent="0.3">
      <c r="A31" s="25">
        <v>13010315</v>
      </c>
      <c r="B31" s="26" t="s">
        <v>275</v>
      </c>
      <c r="C31" s="27" t="s">
        <v>276</v>
      </c>
      <c r="D31" s="28" t="s">
        <v>277</v>
      </c>
      <c r="E31" s="26"/>
      <c r="F31" s="27"/>
      <c r="G31" s="29">
        <v>16053.5</v>
      </c>
      <c r="H31" s="30">
        <v>44593</v>
      </c>
      <c r="I31" s="26">
        <v>1</v>
      </c>
      <c r="J31" s="31" t="s">
        <v>297</v>
      </c>
      <c r="K31" s="21" t="s">
        <v>279</v>
      </c>
      <c r="L31" s="26">
        <v>1</v>
      </c>
      <c r="M31" s="27">
        <v>1</v>
      </c>
      <c r="N31" s="14"/>
    </row>
    <row r="32" spans="1:14" ht="15.75" thickBot="1" x14ac:dyDescent="0.3">
      <c r="A32" s="25">
        <v>13010315</v>
      </c>
      <c r="B32" s="26" t="s">
        <v>275</v>
      </c>
      <c r="C32" s="27" t="s">
        <v>276</v>
      </c>
      <c r="D32" s="28" t="s">
        <v>277</v>
      </c>
      <c r="E32" s="26"/>
      <c r="F32" s="27"/>
      <c r="G32" s="29">
        <v>16053.5</v>
      </c>
      <c r="H32" s="30">
        <v>44593</v>
      </c>
      <c r="I32" s="26">
        <v>1</v>
      </c>
      <c r="J32" s="31" t="s">
        <v>298</v>
      </c>
      <c r="K32" s="21" t="s">
        <v>279</v>
      </c>
      <c r="L32" s="26">
        <v>1</v>
      </c>
      <c r="M32" s="27">
        <v>1</v>
      </c>
      <c r="N32" s="14"/>
    </row>
    <row r="33" spans="1:14" ht="15.75" thickBot="1" x14ac:dyDescent="0.3">
      <c r="A33" s="25">
        <v>13010315</v>
      </c>
      <c r="B33" s="26" t="s">
        <v>275</v>
      </c>
      <c r="C33" s="27" t="s">
        <v>276</v>
      </c>
      <c r="D33" s="28" t="s">
        <v>277</v>
      </c>
      <c r="E33" s="26"/>
      <c r="F33" s="27"/>
      <c r="G33" s="29">
        <v>16053.5</v>
      </c>
      <c r="H33" s="30">
        <v>44593</v>
      </c>
      <c r="I33" s="26">
        <v>1</v>
      </c>
      <c r="J33" s="31" t="s">
        <v>299</v>
      </c>
      <c r="K33" s="21" t="s">
        <v>279</v>
      </c>
      <c r="L33" s="26">
        <v>1</v>
      </c>
      <c r="M33" s="27">
        <v>1</v>
      </c>
      <c r="N33" s="14"/>
    </row>
    <row r="34" spans="1:14" ht="15.75" thickBot="1" x14ac:dyDescent="0.3">
      <c r="A34" s="25">
        <v>13010315</v>
      </c>
      <c r="B34" s="26" t="s">
        <v>275</v>
      </c>
      <c r="C34" s="27" t="s">
        <v>276</v>
      </c>
      <c r="D34" s="28" t="s">
        <v>277</v>
      </c>
      <c r="E34" s="26"/>
      <c r="F34" s="27"/>
      <c r="G34" s="29">
        <v>16053.5</v>
      </c>
      <c r="H34" s="30">
        <v>44593</v>
      </c>
      <c r="I34" s="26">
        <v>1</v>
      </c>
      <c r="J34" s="31" t="s">
        <v>300</v>
      </c>
      <c r="K34" s="21" t="s">
        <v>279</v>
      </c>
      <c r="L34" s="26">
        <v>1</v>
      </c>
      <c r="M34" s="27">
        <v>1</v>
      </c>
      <c r="N34" s="14"/>
    </row>
    <row r="35" spans="1:14" ht="15.75" thickBot="1" x14ac:dyDescent="0.3">
      <c r="A35" s="25">
        <v>13010315</v>
      </c>
      <c r="B35" s="26" t="s">
        <v>275</v>
      </c>
      <c r="C35" s="27" t="s">
        <v>276</v>
      </c>
      <c r="D35" s="28" t="s">
        <v>277</v>
      </c>
      <c r="E35" s="26"/>
      <c r="F35" s="27"/>
      <c r="G35" s="29">
        <v>16053.5</v>
      </c>
      <c r="H35" s="30">
        <v>44593</v>
      </c>
      <c r="I35" s="26">
        <v>1</v>
      </c>
      <c r="J35" s="31" t="s">
        <v>301</v>
      </c>
      <c r="K35" s="21" t="s">
        <v>279</v>
      </c>
      <c r="L35" s="26">
        <v>1</v>
      </c>
      <c r="M35" s="27">
        <v>1</v>
      </c>
      <c r="N35" s="14"/>
    </row>
    <row r="36" spans="1:14" ht="15.75" thickBot="1" x14ac:dyDescent="0.3">
      <c r="A36" s="25">
        <v>13010315</v>
      </c>
      <c r="B36" s="26" t="s">
        <v>275</v>
      </c>
      <c r="C36" s="27" t="s">
        <v>276</v>
      </c>
      <c r="D36" s="28" t="s">
        <v>277</v>
      </c>
      <c r="E36" s="26"/>
      <c r="F36" s="27"/>
      <c r="G36" s="29">
        <v>16053.5</v>
      </c>
      <c r="H36" s="30">
        <v>44593</v>
      </c>
      <c r="I36" s="26">
        <v>1</v>
      </c>
      <c r="J36" s="31" t="s">
        <v>302</v>
      </c>
      <c r="K36" s="21" t="s">
        <v>279</v>
      </c>
      <c r="L36" s="26">
        <v>1</v>
      </c>
      <c r="M36" s="27">
        <v>1</v>
      </c>
      <c r="N36" s="14"/>
    </row>
    <row r="37" spans="1:14" ht="15.75" thickBot="1" x14ac:dyDescent="0.3">
      <c r="A37" s="25">
        <v>13010315</v>
      </c>
      <c r="B37" s="26" t="s">
        <v>275</v>
      </c>
      <c r="C37" s="27" t="s">
        <v>276</v>
      </c>
      <c r="D37" s="28" t="s">
        <v>277</v>
      </c>
      <c r="E37" s="26"/>
      <c r="F37" s="27"/>
      <c r="G37" s="29">
        <v>16053.5</v>
      </c>
      <c r="H37" s="30">
        <v>44593</v>
      </c>
      <c r="I37" s="26">
        <v>1</v>
      </c>
      <c r="J37" s="31" t="s">
        <v>303</v>
      </c>
      <c r="K37" s="21" t="s">
        <v>279</v>
      </c>
      <c r="L37" s="26">
        <v>1</v>
      </c>
      <c r="M37" s="27">
        <v>1</v>
      </c>
      <c r="N37" s="14"/>
    </row>
    <row r="38" spans="1:14" ht="15.75" thickBot="1" x14ac:dyDescent="0.3">
      <c r="A38" s="25">
        <v>13010315</v>
      </c>
      <c r="B38" s="26" t="s">
        <v>275</v>
      </c>
      <c r="C38" s="27" t="s">
        <v>276</v>
      </c>
      <c r="D38" s="28" t="s">
        <v>277</v>
      </c>
      <c r="E38" s="26"/>
      <c r="F38" s="27"/>
      <c r="G38" s="29">
        <v>16053.5</v>
      </c>
      <c r="H38" s="30">
        <v>44593</v>
      </c>
      <c r="I38" s="26">
        <v>1</v>
      </c>
      <c r="J38" s="31" t="s">
        <v>304</v>
      </c>
      <c r="K38" s="21" t="s">
        <v>279</v>
      </c>
      <c r="L38" s="26">
        <v>1</v>
      </c>
      <c r="M38" s="27">
        <v>1</v>
      </c>
      <c r="N38" s="14"/>
    </row>
    <row r="39" spans="1:14" ht="15.75" thickBot="1" x14ac:dyDescent="0.3">
      <c r="A39" s="25">
        <v>13010315</v>
      </c>
      <c r="B39" s="26" t="s">
        <v>275</v>
      </c>
      <c r="C39" s="27" t="s">
        <v>276</v>
      </c>
      <c r="D39" s="28" t="s">
        <v>277</v>
      </c>
      <c r="E39" s="26"/>
      <c r="F39" s="27"/>
      <c r="G39" s="29">
        <v>16053.5</v>
      </c>
      <c r="H39" s="30">
        <v>44593</v>
      </c>
      <c r="I39" s="26">
        <v>1</v>
      </c>
      <c r="J39" s="31" t="s">
        <v>305</v>
      </c>
      <c r="K39" s="21" t="s">
        <v>279</v>
      </c>
      <c r="L39" s="26">
        <v>1</v>
      </c>
      <c r="M39" s="27">
        <v>1</v>
      </c>
      <c r="N39" s="14"/>
    </row>
    <row r="40" spans="1:14" ht="15.75" thickBot="1" x14ac:dyDescent="0.3">
      <c r="A40" s="25">
        <v>13010315</v>
      </c>
      <c r="B40" s="26" t="s">
        <v>275</v>
      </c>
      <c r="C40" s="27" t="s">
        <v>276</v>
      </c>
      <c r="D40" s="28" t="s">
        <v>277</v>
      </c>
      <c r="E40" s="26"/>
      <c r="F40" s="27"/>
      <c r="G40" s="29">
        <v>16053.5</v>
      </c>
      <c r="H40" s="30">
        <v>44593</v>
      </c>
      <c r="I40" s="26">
        <v>1</v>
      </c>
      <c r="J40" s="31" t="s">
        <v>306</v>
      </c>
      <c r="K40" s="21" t="s">
        <v>279</v>
      </c>
      <c r="L40" s="26">
        <v>1</v>
      </c>
      <c r="M40" s="27">
        <v>1</v>
      </c>
      <c r="N40" s="14"/>
    </row>
    <row r="41" spans="1:14" ht="15.75" thickBot="1" x14ac:dyDescent="0.3">
      <c r="A41" s="25">
        <v>13010315</v>
      </c>
      <c r="B41" s="26" t="s">
        <v>275</v>
      </c>
      <c r="C41" s="27" t="s">
        <v>276</v>
      </c>
      <c r="D41" s="28" t="s">
        <v>277</v>
      </c>
      <c r="E41" s="26"/>
      <c r="F41" s="27"/>
      <c r="G41" s="29">
        <v>16053.5</v>
      </c>
      <c r="H41" s="30">
        <v>44593</v>
      </c>
      <c r="I41" s="26">
        <v>1</v>
      </c>
      <c r="J41" s="31" t="s">
        <v>307</v>
      </c>
      <c r="K41" s="21" t="s">
        <v>279</v>
      </c>
      <c r="L41" s="26">
        <v>1</v>
      </c>
      <c r="M41" s="27">
        <v>1</v>
      </c>
      <c r="N41" s="14"/>
    </row>
    <row r="42" spans="1:14" ht="15.75" thickBot="1" x14ac:dyDescent="0.3">
      <c r="A42" s="25">
        <v>13010315</v>
      </c>
      <c r="B42" s="26" t="s">
        <v>275</v>
      </c>
      <c r="C42" s="27" t="s">
        <v>276</v>
      </c>
      <c r="D42" s="28" t="s">
        <v>277</v>
      </c>
      <c r="E42" s="26"/>
      <c r="F42" s="27"/>
      <c r="G42" s="29">
        <v>16053.5</v>
      </c>
      <c r="H42" s="30">
        <v>44593</v>
      </c>
      <c r="I42" s="26">
        <v>1</v>
      </c>
      <c r="J42" s="31" t="s">
        <v>308</v>
      </c>
      <c r="K42" s="21" t="s">
        <v>279</v>
      </c>
      <c r="L42" s="26">
        <v>1</v>
      </c>
      <c r="M42" s="27">
        <v>1</v>
      </c>
      <c r="N42" s="14"/>
    </row>
    <row r="43" spans="1:14" ht="15.75" thickBot="1" x14ac:dyDescent="0.3">
      <c r="A43" s="25">
        <v>13010315</v>
      </c>
      <c r="B43" s="26" t="s">
        <v>275</v>
      </c>
      <c r="C43" s="27" t="s">
        <v>276</v>
      </c>
      <c r="D43" s="28" t="s">
        <v>277</v>
      </c>
      <c r="E43" s="26"/>
      <c r="F43" s="27"/>
      <c r="G43" s="29">
        <v>16053.5</v>
      </c>
      <c r="H43" s="30">
        <v>44593</v>
      </c>
      <c r="I43" s="26">
        <v>1</v>
      </c>
      <c r="J43" s="31" t="s">
        <v>309</v>
      </c>
      <c r="K43" s="21" t="s">
        <v>279</v>
      </c>
      <c r="L43" s="26">
        <v>1</v>
      </c>
      <c r="M43" s="27">
        <v>1</v>
      </c>
      <c r="N43" s="14"/>
    </row>
    <row r="44" spans="1:14" ht="15.75" thickBot="1" x14ac:dyDescent="0.3">
      <c r="A44" s="25">
        <v>13010315</v>
      </c>
      <c r="B44" s="26" t="s">
        <v>275</v>
      </c>
      <c r="C44" s="27" t="s">
        <v>276</v>
      </c>
      <c r="D44" s="28" t="s">
        <v>277</v>
      </c>
      <c r="E44" s="26"/>
      <c r="F44" s="27"/>
      <c r="G44" s="29">
        <v>16053.5</v>
      </c>
      <c r="H44" s="30">
        <v>44593</v>
      </c>
      <c r="I44" s="26">
        <v>1</v>
      </c>
      <c r="J44" s="31" t="s">
        <v>310</v>
      </c>
      <c r="K44" s="21" t="s">
        <v>279</v>
      </c>
      <c r="L44" s="26">
        <v>1</v>
      </c>
      <c r="M44" s="27">
        <v>1</v>
      </c>
      <c r="N44" s="14"/>
    </row>
    <row r="45" spans="1:14" ht="15.75" thickBot="1" x14ac:dyDescent="0.3">
      <c r="A45" s="25">
        <v>13010315</v>
      </c>
      <c r="B45" s="26" t="s">
        <v>275</v>
      </c>
      <c r="C45" s="27" t="s">
        <v>276</v>
      </c>
      <c r="D45" s="28" t="s">
        <v>277</v>
      </c>
      <c r="E45" s="26"/>
      <c r="F45" s="27"/>
      <c r="G45" s="29">
        <v>16053.5</v>
      </c>
      <c r="H45" s="30">
        <v>44593</v>
      </c>
      <c r="I45" s="26">
        <v>1</v>
      </c>
      <c r="J45" s="31" t="s">
        <v>311</v>
      </c>
      <c r="K45" s="21" t="s">
        <v>279</v>
      </c>
      <c r="L45" s="26">
        <v>1</v>
      </c>
      <c r="M45" s="27">
        <v>1</v>
      </c>
      <c r="N45" s="14"/>
    </row>
    <row r="46" spans="1:14" ht="15.75" thickBot="1" x14ac:dyDescent="0.3">
      <c r="A46" s="25">
        <v>13010315</v>
      </c>
      <c r="B46" s="26" t="s">
        <v>275</v>
      </c>
      <c r="C46" s="27" t="s">
        <v>276</v>
      </c>
      <c r="D46" s="28" t="s">
        <v>277</v>
      </c>
      <c r="E46" s="26"/>
      <c r="F46" s="27"/>
      <c r="G46" s="29">
        <v>16053.5</v>
      </c>
      <c r="H46" s="30">
        <v>44593</v>
      </c>
      <c r="I46" s="26">
        <v>1</v>
      </c>
      <c r="J46" s="31" t="s">
        <v>312</v>
      </c>
      <c r="K46" s="21" t="s">
        <v>279</v>
      </c>
      <c r="L46" s="26">
        <v>1</v>
      </c>
      <c r="M46" s="27">
        <v>1</v>
      </c>
      <c r="N46" s="14"/>
    </row>
    <row r="47" spans="1:14" ht="15.75" thickBot="1" x14ac:dyDescent="0.3">
      <c r="A47" s="25">
        <v>13010315</v>
      </c>
      <c r="B47" s="26" t="s">
        <v>275</v>
      </c>
      <c r="C47" s="27" t="s">
        <v>276</v>
      </c>
      <c r="D47" s="28" t="s">
        <v>277</v>
      </c>
      <c r="E47" s="26"/>
      <c r="F47" s="27"/>
      <c r="G47" s="29">
        <v>16053.5</v>
      </c>
      <c r="H47" s="30">
        <v>44593</v>
      </c>
      <c r="I47" s="26">
        <v>1</v>
      </c>
      <c r="J47" s="31" t="s">
        <v>313</v>
      </c>
      <c r="K47" s="21" t="s">
        <v>279</v>
      </c>
      <c r="L47" s="26">
        <v>1</v>
      </c>
      <c r="M47" s="27">
        <v>1</v>
      </c>
      <c r="N47" s="14"/>
    </row>
    <row r="48" spans="1:14" ht="15.75" thickBot="1" x14ac:dyDescent="0.3">
      <c r="A48" s="25">
        <v>13010752</v>
      </c>
      <c r="B48" s="26" t="s">
        <v>267</v>
      </c>
      <c r="C48" s="27" t="s">
        <v>314</v>
      </c>
      <c r="D48" s="28" t="s">
        <v>315</v>
      </c>
      <c r="E48" s="26"/>
      <c r="F48" s="27"/>
      <c r="G48" s="29">
        <v>14069.59</v>
      </c>
      <c r="H48" s="30">
        <v>44593</v>
      </c>
      <c r="I48" s="26">
        <v>1</v>
      </c>
      <c r="J48" s="26">
        <v>8061000435</v>
      </c>
      <c r="K48" s="21" t="s">
        <v>316</v>
      </c>
      <c r="L48" s="26">
        <v>1</v>
      </c>
      <c r="M48" s="27">
        <v>1</v>
      </c>
      <c r="N48" s="14"/>
    </row>
    <row r="49" spans="1:14" ht="15.75" thickBot="1" x14ac:dyDescent="0.3">
      <c r="A49" s="25">
        <v>13010752</v>
      </c>
      <c r="B49" s="26" t="s">
        <v>267</v>
      </c>
      <c r="C49" s="27" t="s">
        <v>314</v>
      </c>
      <c r="D49" s="28" t="s">
        <v>315</v>
      </c>
      <c r="E49" s="26"/>
      <c r="F49" s="27"/>
      <c r="G49" s="29">
        <v>14069.59</v>
      </c>
      <c r="H49" s="30">
        <v>44593</v>
      </c>
      <c r="I49" s="26">
        <v>1</v>
      </c>
      <c r="J49" s="26">
        <v>8061000466</v>
      </c>
      <c r="K49" s="21" t="s">
        <v>316</v>
      </c>
      <c r="L49" s="26">
        <v>1</v>
      </c>
      <c r="M49" s="27">
        <v>1</v>
      </c>
      <c r="N49" s="14"/>
    </row>
    <row r="50" spans="1:14" ht="15.75" thickBot="1" x14ac:dyDescent="0.3">
      <c r="A50" s="25">
        <v>13010752</v>
      </c>
      <c r="B50" s="26" t="s">
        <v>267</v>
      </c>
      <c r="C50" s="27" t="s">
        <v>314</v>
      </c>
      <c r="D50" s="28" t="s">
        <v>315</v>
      </c>
      <c r="E50" s="26"/>
      <c r="F50" s="27"/>
      <c r="G50" s="29">
        <v>14069.59</v>
      </c>
      <c r="H50" s="30">
        <v>44593</v>
      </c>
      <c r="I50" s="26">
        <v>1</v>
      </c>
      <c r="J50" s="26">
        <v>8061000438</v>
      </c>
      <c r="K50" s="21" t="s">
        <v>316</v>
      </c>
      <c r="L50" s="26">
        <v>1</v>
      </c>
      <c r="M50" s="27">
        <v>1</v>
      </c>
      <c r="N50" s="14"/>
    </row>
    <row r="51" spans="1:14" ht="15.75" thickBot="1" x14ac:dyDescent="0.3">
      <c r="A51" s="25">
        <v>13010752</v>
      </c>
      <c r="B51" s="26" t="s">
        <v>267</v>
      </c>
      <c r="C51" s="27" t="s">
        <v>314</v>
      </c>
      <c r="D51" s="28" t="s">
        <v>315</v>
      </c>
      <c r="E51" s="26"/>
      <c r="F51" s="27"/>
      <c r="G51" s="29">
        <v>14069.59</v>
      </c>
      <c r="H51" s="30">
        <v>44593</v>
      </c>
      <c r="I51" s="26">
        <v>1</v>
      </c>
      <c r="J51" s="26">
        <v>8061000467</v>
      </c>
      <c r="K51" s="21" t="s">
        <v>316</v>
      </c>
      <c r="L51" s="26">
        <v>1</v>
      </c>
      <c r="M51" s="27">
        <v>1</v>
      </c>
      <c r="N51" s="14"/>
    </row>
    <row r="52" spans="1:14" ht="15.75" thickBot="1" x14ac:dyDescent="0.3">
      <c r="A52" s="25">
        <v>13010752</v>
      </c>
      <c r="B52" s="26" t="s">
        <v>267</v>
      </c>
      <c r="C52" s="27" t="s">
        <v>314</v>
      </c>
      <c r="D52" s="28" t="s">
        <v>315</v>
      </c>
      <c r="E52" s="26"/>
      <c r="F52" s="27"/>
      <c r="G52" s="29">
        <v>14069.59</v>
      </c>
      <c r="H52" s="30">
        <v>44593</v>
      </c>
      <c r="I52" s="26">
        <v>1</v>
      </c>
      <c r="J52" s="26">
        <v>8061000415</v>
      </c>
      <c r="K52" s="21" t="s">
        <v>316</v>
      </c>
      <c r="L52" s="26">
        <v>1</v>
      </c>
      <c r="M52" s="27">
        <v>1</v>
      </c>
      <c r="N52" s="14"/>
    </row>
    <row r="53" spans="1:14" ht="15.75" thickBot="1" x14ac:dyDescent="0.3">
      <c r="A53" s="25">
        <v>13010752</v>
      </c>
      <c r="B53" s="26" t="s">
        <v>267</v>
      </c>
      <c r="C53" s="27" t="s">
        <v>314</v>
      </c>
      <c r="D53" s="28" t="s">
        <v>315</v>
      </c>
      <c r="E53" s="26"/>
      <c r="F53" s="27"/>
      <c r="G53" s="29">
        <v>14069.59</v>
      </c>
      <c r="H53" s="30">
        <v>44593</v>
      </c>
      <c r="I53" s="26">
        <v>1</v>
      </c>
      <c r="J53" s="26">
        <v>8061000427</v>
      </c>
      <c r="K53" s="21" t="s">
        <v>316</v>
      </c>
      <c r="L53" s="26">
        <v>1</v>
      </c>
      <c r="M53" s="27">
        <v>1</v>
      </c>
      <c r="N53" s="14"/>
    </row>
    <row r="54" spans="1:14" ht="15.75" thickBot="1" x14ac:dyDescent="0.3">
      <c r="A54" s="25">
        <v>13010752</v>
      </c>
      <c r="B54" s="26" t="s">
        <v>267</v>
      </c>
      <c r="C54" s="27" t="s">
        <v>314</v>
      </c>
      <c r="D54" s="28" t="s">
        <v>315</v>
      </c>
      <c r="E54" s="26"/>
      <c r="F54" s="27"/>
      <c r="G54" s="29">
        <v>14069.59</v>
      </c>
      <c r="H54" s="30">
        <v>44593</v>
      </c>
      <c r="I54" s="26">
        <v>1</v>
      </c>
      <c r="J54" s="26">
        <v>8061000428</v>
      </c>
      <c r="K54" s="21" t="s">
        <v>316</v>
      </c>
      <c r="L54" s="26">
        <v>1</v>
      </c>
      <c r="M54" s="27">
        <v>1</v>
      </c>
      <c r="N54" s="14"/>
    </row>
    <row r="55" spans="1:14" ht="15.75" thickBot="1" x14ac:dyDescent="0.3">
      <c r="A55" s="25">
        <v>13010752</v>
      </c>
      <c r="B55" s="26" t="s">
        <v>267</v>
      </c>
      <c r="C55" s="27" t="s">
        <v>314</v>
      </c>
      <c r="D55" s="28" t="s">
        <v>315</v>
      </c>
      <c r="E55" s="26"/>
      <c r="F55" s="27"/>
      <c r="G55" s="29">
        <v>14069.59</v>
      </c>
      <c r="H55" s="30">
        <v>44593</v>
      </c>
      <c r="I55" s="26">
        <v>1</v>
      </c>
      <c r="J55" s="26">
        <v>8061000416</v>
      </c>
      <c r="K55" s="21" t="s">
        <v>316</v>
      </c>
      <c r="L55" s="26">
        <v>1</v>
      </c>
      <c r="M55" s="27">
        <v>1</v>
      </c>
      <c r="N55" s="14"/>
    </row>
    <row r="56" spans="1:14" ht="15.75" thickBot="1" x14ac:dyDescent="0.3">
      <c r="A56" s="25">
        <v>13010752</v>
      </c>
      <c r="B56" s="26" t="s">
        <v>267</v>
      </c>
      <c r="C56" s="27" t="s">
        <v>314</v>
      </c>
      <c r="D56" s="28" t="s">
        <v>315</v>
      </c>
      <c r="E56" s="26"/>
      <c r="F56" s="27"/>
      <c r="G56" s="29">
        <v>14069.59</v>
      </c>
      <c r="H56" s="30">
        <v>44593</v>
      </c>
      <c r="I56" s="26">
        <v>1</v>
      </c>
      <c r="J56" s="26">
        <v>8061000419</v>
      </c>
      <c r="K56" s="21" t="s">
        <v>316</v>
      </c>
      <c r="L56" s="26">
        <v>1</v>
      </c>
      <c r="M56" s="27">
        <v>1</v>
      </c>
      <c r="N56" s="14"/>
    </row>
    <row r="57" spans="1:14" ht="15.75" thickBot="1" x14ac:dyDescent="0.3">
      <c r="A57" s="25">
        <v>13010752</v>
      </c>
      <c r="B57" s="26" t="s">
        <v>267</v>
      </c>
      <c r="C57" s="27" t="s">
        <v>314</v>
      </c>
      <c r="D57" s="28" t="s">
        <v>315</v>
      </c>
      <c r="E57" s="26"/>
      <c r="F57" s="27"/>
      <c r="G57" s="29">
        <v>14069.59</v>
      </c>
      <c r="H57" s="30">
        <v>44593</v>
      </c>
      <c r="I57" s="26">
        <v>1</v>
      </c>
      <c r="J57" s="26">
        <v>8061000469</v>
      </c>
      <c r="K57" s="21" t="s">
        <v>316</v>
      </c>
      <c r="L57" s="26">
        <v>1</v>
      </c>
      <c r="M57" s="27">
        <v>1</v>
      </c>
      <c r="N57" s="14"/>
    </row>
    <row r="58" spans="1:14" ht="15.75" thickBot="1" x14ac:dyDescent="0.3">
      <c r="A58" s="25">
        <v>13010752</v>
      </c>
      <c r="B58" s="26" t="s">
        <v>267</v>
      </c>
      <c r="C58" s="27" t="s">
        <v>314</v>
      </c>
      <c r="D58" s="28" t="s">
        <v>315</v>
      </c>
      <c r="E58" s="26"/>
      <c r="F58" s="27"/>
      <c r="G58" s="29">
        <v>14069.59</v>
      </c>
      <c r="H58" s="30">
        <v>44593</v>
      </c>
      <c r="I58" s="26">
        <v>1</v>
      </c>
      <c r="J58" s="26">
        <v>8061000418</v>
      </c>
      <c r="K58" s="21" t="s">
        <v>316</v>
      </c>
      <c r="L58" s="26">
        <v>1</v>
      </c>
      <c r="M58" s="27">
        <v>1</v>
      </c>
      <c r="N58" s="14"/>
    </row>
    <row r="59" spans="1:14" ht="15.75" thickBot="1" x14ac:dyDescent="0.3">
      <c r="A59" s="25">
        <v>13010752</v>
      </c>
      <c r="B59" s="26" t="s">
        <v>267</v>
      </c>
      <c r="C59" s="27" t="s">
        <v>314</v>
      </c>
      <c r="D59" s="28" t="s">
        <v>315</v>
      </c>
      <c r="E59" s="26"/>
      <c r="F59" s="27"/>
      <c r="G59" s="29">
        <v>14069.59</v>
      </c>
      <c r="H59" s="30">
        <v>44593</v>
      </c>
      <c r="I59" s="26">
        <v>1</v>
      </c>
      <c r="J59" s="26">
        <v>8061000436</v>
      </c>
      <c r="K59" s="21" t="s">
        <v>316</v>
      </c>
      <c r="L59" s="26">
        <v>1</v>
      </c>
      <c r="M59" s="27">
        <v>1</v>
      </c>
      <c r="N59" s="14"/>
    </row>
    <row r="60" spans="1:14" ht="15.75" thickBot="1" x14ac:dyDescent="0.3">
      <c r="A60" s="25">
        <v>13010752</v>
      </c>
      <c r="B60" s="26" t="s">
        <v>267</v>
      </c>
      <c r="C60" s="27" t="s">
        <v>314</v>
      </c>
      <c r="D60" s="28" t="s">
        <v>315</v>
      </c>
      <c r="E60" s="26"/>
      <c r="F60" s="27"/>
      <c r="G60" s="29">
        <v>14069.59</v>
      </c>
      <c r="H60" s="30">
        <v>44593</v>
      </c>
      <c r="I60" s="26">
        <v>1</v>
      </c>
      <c r="J60" s="26">
        <v>8061000470</v>
      </c>
      <c r="K60" s="21" t="s">
        <v>316</v>
      </c>
      <c r="L60" s="26">
        <v>1</v>
      </c>
      <c r="M60" s="27">
        <v>1</v>
      </c>
      <c r="N60" s="14"/>
    </row>
    <row r="61" spans="1:14" ht="15.75" thickBot="1" x14ac:dyDescent="0.3">
      <c r="A61" s="25">
        <v>13010752</v>
      </c>
      <c r="B61" s="26" t="s">
        <v>267</v>
      </c>
      <c r="C61" s="27" t="s">
        <v>314</v>
      </c>
      <c r="D61" s="28" t="s">
        <v>315</v>
      </c>
      <c r="E61" s="26"/>
      <c r="F61" s="27"/>
      <c r="G61" s="29">
        <v>14069.59</v>
      </c>
      <c r="H61" s="30">
        <v>44593</v>
      </c>
      <c r="I61" s="26">
        <v>1</v>
      </c>
      <c r="J61" s="26">
        <v>8061000449</v>
      </c>
      <c r="K61" s="21" t="s">
        <v>316</v>
      </c>
      <c r="L61" s="26">
        <v>1</v>
      </c>
      <c r="M61" s="27">
        <v>1</v>
      </c>
      <c r="N61" s="14"/>
    </row>
    <row r="62" spans="1:14" ht="15.75" thickBot="1" x14ac:dyDescent="0.3">
      <c r="A62" s="25">
        <v>13010752</v>
      </c>
      <c r="B62" s="26" t="s">
        <v>267</v>
      </c>
      <c r="C62" s="27" t="s">
        <v>314</v>
      </c>
      <c r="D62" s="28" t="s">
        <v>315</v>
      </c>
      <c r="E62" s="26"/>
      <c r="F62" s="27"/>
      <c r="G62" s="29">
        <v>14069.59</v>
      </c>
      <c r="H62" s="30">
        <v>44593</v>
      </c>
      <c r="I62" s="26">
        <v>1</v>
      </c>
      <c r="J62" s="26">
        <v>8061000471</v>
      </c>
      <c r="K62" s="21" t="s">
        <v>316</v>
      </c>
      <c r="L62" s="26">
        <v>1</v>
      </c>
      <c r="M62" s="27">
        <v>1</v>
      </c>
      <c r="N62" s="14"/>
    </row>
    <row r="63" spans="1:14" ht="15.75" thickBot="1" x14ac:dyDescent="0.3">
      <c r="A63" s="25">
        <v>13010752</v>
      </c>
      <c r="B63" s="26" t="s">
        <v>267</v>
      </c>
      <c r="C63" s="27" t="s">
        <v>314</v>
      </c>
      <c r="D63" s="28" t="s">
        <v>315</v>
      </c>
      <c r="E63" s="26"/>
      <c r="F63" s="27"/>
      <c r="G63" s="29">
        <v>14069.59</v>
      </c>
      <c r="H63" s="30">
        <v>44593</v>
      </c>
      <c r="I63" s="26">
        <v>1</v>
      </c>
      <c r="J63" s="26">
        <v>8061000442</v>
      </c>
      <c r="K63" s="21" t="s">
        <v>316</v>
      </c>
      <c r="L63" s="26">
        <v>1</v>
      </c>
      <c r="M63" s="27">
        <v>1</v>
      </c>
      <c r="N63" s="14"/>
    </row>
    <row r="64" spans="1:14" ht="15.75" thickBot="1" x14ac:dyDescent="0.3">
      <c r="A64" s="25">
        <v>13010752</v>
      </c>
      <c r="B64" s="26" t="s">
        <v>267</v>
      </c>
      <c r="C64" s="27" t="s">
        <v>314</v>
      </c>
      <c r="D64" s="28" t="s">
        <v>315</v>
      </c>
      <c r="E64" s="26"/>
      <c r="F64" s="27"/>
      <c r="G64" s="29">
        <v>14069.59</v>
      </c>
      <c r="H64" s="30">
        <v>44593</v>
      </c>
      <c r="I64" s="26">
        <v>1</v>
      </c>
      <c r="J64" s="26">
        <v>8061000433</v>
      </c>
      <c r="K64" s="21" t="s">
        <v>316</v>
      </c>
      <c r="L64" s="26">
        <v>1</v>
      </c>
      <c r="M64" s="27">
        <v>1</v>
      </c>
      <c r="N64" s="14"/>
    </row>
    <row r="65" spans="1:14" ht="15.75" thickBot="1" x14ac:dyDescent="0.3">
      <c r="A65" s="25">
        <v>13010752</v>
      </c>
      <c r="B65" s="26" t="s">
        <v>267</v>
      </c>
      <c r="C65" s="27" t="s">
        <v>314</v>
      </c>
      <c r="D65" s="28" t="s">
        <v>315</v>
      </c>
      <c r="E65" s="26"/>
      <c r="F65" s="27"/>
      <c r="G65" s="29">
        <v>14069.59</v>
      </c>
      <c r="H65" s="30">
        <v>44593</v>
      </c>
      <c r="I65" s="26">
        <v>1</v>
      </c>
      <c r="J65" s="26">
        <v>8061000433</v>
      </c>
      <c r="K65" s="21" t="s">
        <v>316</v>
      </c>
      <c r="L65" s="26">
        <v>1</v>
      </c>
      <c r="M65" s="27">
        <v>1</v>
      </c>
      <c r="N65" s="14"/>
    </row>
    <row r="66" spans="1:14" ht="15.75" thickBot="1" x14ac:dyDescent="0.3">
      <c r="A66" s="25">
        <v>13010752</v>
      </c>
      <c r="B66" s="26" t="s">
        <v>267</v>
      </c>
      <c r="C66" s="27" t="s">
        <v>314</v>
      </c>
      <c r="D66" s="28" t="s">
        <v>315</v>
      </c>
      <c r="E66" s="26"/>
      <c r="F66" s="27"/>
      <c r="G66" s="29">
        <v>14069.59</v>
      </c>
      <c r="H66" s="30">
        <v>44593</v>
      </c>
      <c r="I66" s="26">
        <v>1</v>
      </c>
      <c r="J66" s="26">
        <v>8061000340</v>
      </c>
      <c r="K66" s="21" t="s">
        <v>316</v>
      </c>
      <c r="L66" s="26">
        <v>1</v>
      </c>
      <c r="M66" s="27">
        <v>1</v>
      </c>
      <c r="N66" s="14"/>
    </row>
    <row r="67" spans="1:14" ht="15.75" thickBot="1" x14ac:dyDescent="0.3">
      <c r="A67" s="25">
        <v>13010752</v>
      </c>
      <c r="B67" s="26" t="s">
        <v>267</v>
      </c>
      <c r="C67" s="27" t="s">
        <v>314</v>
      </c>
      <c r="D67" s="28" t="s">
        <v>315</v>
      </c>
      <c r="E67" s="26"/>
      <c r="F67" s="27"/>
      <c r="G67" s="29">
        <v>14069.59</v>
      </c>
      <c r="H67" s="30">
        <v>44593</v>
      </c>
      <c r="I67" s="26">
        <v>1</v>
      </c>
      <c r="J67" s="26">
        <v>8061000429</v>
      </c>
      <c r="K67" s="21" t="s">
        <v>316</v>
      </c>
      <c r="L67" s="26">
        <v>1</v>
      </c>
      <c r="M67" s="27">
        <v>1</v>
      </c>
      <c r="N67" s="14"/>
    </row>
    <row r="68" spans="1:14" ht="15.75" thickBot="1" x14ac:dyDescent="0.3">
      <c r="A68" s="25">
        <v>13010752</v>
      </c>
      <c r="B68" s="26" t="s">
        <v>267</v>
      </c>
      <c r="C68" s="27" t="s">
        <v>314</v>
      </c>
      <c r="D68" s="28" t="s">
        <v>315</v>
      </c>
      <c r="E68" s="26"/>
      <c r="F68" s="27"/>
      <c r="G68" s="29">
        <v>14069.59</v>
      </c>
      <c r="H68" s="30">
        <v>44593</v>
      </c>
      <c r="I68" s="26">
        <v>1</v>
      </c>
      <c r="J68" s="26">
        <v>8061000446</v>
      </c>
      <c r="K68" s="21" t="s">
        <v>316</v>
      </c>
      <c r="L68" s="26">
        <v>1</v>
      </c>
      <c r="M68" s="27">
        <v>1</v>
      </c>
      <c r="N68" s="14"/>
    </row>
    <row r="69" spans="1:14" ht="15.75" thickBot="1" x14ac:dyDescent="0.3">
      <c r="A69" s="25">
        <v>13010752</v>
      </c>
      <c r="B69" s="26" t="s">
        <v>267</v>
      </c>
      <c r="C69" s="27" t="s">
        <v>314</v>
      </c>
      <c r="D69" s="28" t="s">
        <v>315</v>
      </c>
      <c r="E69" s="26"/>
      <c r="F69" s="27"/>
      <c r="G69" s="29">
        <v>14069.59</v>
      </c>
      <c r="H69" s="30">
        <v>44593</v>
      </c>
      <c r="I69" s="26">
        <v>1</v>
      </c>
      <c r="J69" s="26">
        <v>8061000472</v>
      </c>
      <c r="K69" s="21" t="s">
        <v>316</v>
      </c>
      <c r="L69" s="26">
        <v>1</v>
      </c>
      <c r="M69" s="27">
        <v>1</v>
      </c>
      <c r="N69" s="14"/>
    </row>
    <row r="70" spans="1:14" ht="15.75" thickBot="1" x14ac:dyDescent="0.3">
      <c r="A70" s="25">
        <v>13010752</v>
      </c>
      <c r="B70" s="26" t="s">
        <v>267</v>
      </c>
      <c r="C70" s="27" t="s">
        <v>314</v>
      </c>
      <c r="D70" s="28" t="s">
        <v>315</v>
      </c>
      <c r="E70" s="26"/>
      <c r="F70" s="27"/>
      <c r="G70" s="29">
        <v>14069.59</v>
      </c>
      <c r="H70" s="30">
        <v>44593</v>
      </c>
      <c r="I70" s="26">
        <v>1</v>
      </c>
      <c r="J70" s="26">
        <v>8061000473</v>
      </c>
      <c r="K70" s="21" t="s">
        <v>316</v>
      </c>
      <c r="L70" s="26">
        <v>1</v>
      </c>
      <c r="M70" s="27">
        <v>1</v>
      </c>
      <c r="N70" s="14"/>
    </row>
    <row r="71" spans="1:14" ht="15.75" thickBot="1" x14ac:dyDescent="0.3">
      <c r="A71" s="25">
        <v>13010752</v>
      </c>
      <c r="B71" s="26" t="s">
        <v>267</v>
      </c>
      <c r="C71" s="27" t="s">
        <v>314</v>
      </c>
      <c r="D71" s="28" t="s">
        <v>315</v>
      </c>
      <c r="E71" s="26"/>
      <c r="F71" s="27"/>
      <c r="G71" s="29">
        <v>14069.59</v>
      </c>
      <c r="H71" s="30">
        <v>44593</v>
      </c>
      <c r="I71" s="26">
        <v>1</v>
      </c>
      <c r="J71" s="26">
        <v>8061000417</v>
      </c>
      <c r="K71" s="21" t="s">
        <v>316</v>
      </c>
      <c r="L71" s="26">
        <v>1</v>
      </c>
      <c r="M71" s="27">
        <v>1</v>
      </c>
      <c r="N71" s="14"/>
    </row>
    <row r="72" spans="1:14" ht="15.75" thickBot="1" x14ac:dyDescent="0.3">
      <c r="A72" s="25">
        <v>13010752</v>
      </c>
      <c r="B72" s="26" t="s">
        <v>267</v>
      </c>
      <c r="C72" s="27" t="s">
        <v>314</v>
      </c>
      <c r="D72" s="28" t="s">
        <v>315</v>
      </c>
      <c r="E72" s="26"/>
      <c r="F72" s="27"/>
      <c r="G72" s="29">
        <v>14069.59</v>
      </c>
      <c r="H72" s="30">
        <v>44593</v>
      </c>
      <c r="I72" s="26">
        <v>1</v>
      </c>
      <c r="J72" s="26">
        <v>8061000421</v>
      </c>
      <c r="K72" s="21" t="s">
        <v>316</v>
      </c>
      <c r="L72" s="26">
        <v>1</v>
      </c>
      <c r="M72" s="27">
        <v>1</v>
      </c>
      <c r="N72" s="14"/>
    </row>
    <row r="73" spans="1:14" ht="15.75" thickBot="1" x14ac:dyDescent="0.3">
      <c r="A73" s="25">
        <v>13010752</v>
      </c>
      <c r="B73" s="26" t="s">
        <v>267</v>
      </c>
      <c r="C73" s="27" t="s">
        <v>314</v>
      </c>
      <c r="D73" s="28" t="s">
        <v>315</v>
      </c>
      <c r="E73" s="26"/>
      <c r="F73" s="27"/>
      <c r="G73" s="29">
        <v>14069.59</v>
      </c>
      <c r="H73" s="30">
        <v>44593</v>
      </c>
      <c r="I73" s="26">
        <v>1</v>
      </c>
      <c r="J73" s="26">
        <v>8061000447</v>
      </c>
      <c r="K73" s="21" t="s">
        <v>316</v>
      </c>
      <c r="L73" s="26">
        <v>1</v>
      </c>
      <c r="M73" s="27">
        <v>1</v>
      </c>
      <c r="N73" s="14"/>
    </row>
    <row r="74" spans="1:14" ht="15.75" thickBot="1" x14ac:dyDescent="0.3">
      <c r="A74" s="25">
        <v>13010752</v>
      </c>
      <c r="B74" s="26" t="s">
        <v>267</v>
      </c>
      <c r="C74" s="27" t="s">
        <v>314</v>
      </c>
      <c r="D74" s="28" t="s">
        <v>315</v>
      </c>
      <c r="E74" s="26"/>
      <c r="F74" s="27"/>
      <c r="G74" s="29">
        <v>14069.59</v>
      </c>
      <c r="H74" s="30">
        <v>44593</v>
      </c>
      <c r="I74" s="26">
        <v>1</v>
      </c>
      <c r="J74" s="26">
        <v>8061000413</v>
      </c>
      <c r="K74" s="21" t="s">
        <v>316</v>
      </c>
      <c r="L74" s="26">
        <v>1</v>
      </c>
      <c r="M74" s="27">
        <v>1</v>
      </c>
      <c r="N74" s="14"/>
    </row>
    <row r="75" spans="1:14" ht="15.75" thickBot="1" x14ac:dyDescent="0.3">
      <c r="A75" s="25">
        <v>13010752</v>
      </c>
      <c r="B75" s="26" t="s">
        <v>267</v>
      </c>
      <c r="C75" s="27" t="s">
        <v>314</v>
      </c>
      <c r="D75" s="28" t="s">
        <v>315</v>
      </c>
      <c r="E75" s="26"/>
      <c r="F75" s="27"/>
      <c r="G75" s="29">
        <v>14069.59</v>
      </c>
      <c r="H75" s="30">
        <v>44593</v>
      </c>
      <c r="I75" s="26">
        <v>1</v>
      </c>
      <c r="J75" s="26">
        <v>8061000443</v>
      </c>
      <c r="K75" s="21" t="s">
        <v>316</v>
      </c>
      <c r="L75" s="26">
        <v>1</v>
      </c>
      <c r="M75" s="27">
        <v>1</v>
      </c>
      <c r="N75" s="14"/>
    </row>
    <row r="76" spans="1:14" ht="15.75" thickBot="1" x14ac:dyDescent="0.3">
      <c r="A76" s="25">
        <v>13010752</v>
      </c>
      <c r="B76" s="26" t="s">
        <v>267</v>
      </c>
      <c r="C76" s="27" t="s">
        <v>314</v>
      </c>
      <c r="D76" s="28" t="s">
        <v>315</v>
      </c>
      <c r="E76" s="26"/>
      <c r="F76" s="27"/>
      <c r="G76" s="29">
        <v>14069.59</v>
      </c>
      <c r="H76" s="30">
        <v>44593</v>
      </c>
      <c r="I76" s="26">
        <v>1</v>
      </c>
      <c r="J76" s="26">
        <v>8061000422</v>
      </c>
      <c r="K76" s="21" t="s">
        <v>316</v>
      </c>
      <c r="L76" s="26">
        <v>1</v>
      </c>
      <c r="M76" s="27">
        <v>1</v>
      </c>
      <c r="N76" s="14"/>
    </row>
    <row r="77" spans="1:14" ht="15.75" thickBot="1" x14ac:dyDescent="0.3">
      <c r="A77" s="25">
        <v>13010752</v>
      </c>
      <c r="B77" s="26" t="s">
        <v>267</v>
      </c>
      <c r="C77" s="27" t="s">
        <v>314</v>
      </c>
      <c r="D77" s="28" t="s">
        <v>315</v>
      </c>
      <c r="E77" s="26"/>
      <c r="F77" s="27"/>
      <c r="G77" s="29">
        <v>14069.59</v>
      </c>
      <c r="H77" s="30">
        <v>44593</v>
      </c>
      <c r="I77" s="26">
        <v>1</v>
      </c>
      <c r="J77" s="26">
        <v>8061000445</v>
      </c>
      <c r="K77" s="21" t="s">
        <v>316</v>
      </c>
      <c r="L77" s="26">
        <v>1</v>
      </c>
      <c r="M77" s="27">
        <v>1</v>
      </c>
      <c r="N77" s="14"/>
    </row>
    <row r="78" spans="1:14" ht="15.75" thickBot="1" x14ac:dyDescent="0.3">
      <c r="A78" s="25">
        <v>13010752</v>
      </c>
      <c r="B78" s="26" t="s">
        <v>267</v>
      </c>
      <c r="C78" s="27" t="s">
        <v>314</v>
      </c>
      <c r="D78" s="28" t="s">
        <v>315</v>
      </c>
      <c r="E78" s="26"/>
      <c r="F78" s="27"/>
      <c r="G78" s="29">
        <v>14069.59</v>
      </c>
      <c r="H78" s="30">
        <v>44593</v>
      </c>
      <c r="I78" s="26">
        <v>1</v>
      </c>
      <c r="J78" s="26">
        <v>8061000453</v>
      </c>
      <c r="K78" s="21" t="s">
        <v>316</v>
      </c>
      <c r="L78" s="26">
        <v>1</v>
      </c>
      <c r="M78" s="27">
        <v>1</v>
      </c>
      <c r="N78" s="14"/>
    </row>
    <row r="79" spans="1:14" ht="15.75" thickBot="1" x14ac:dyDescent="0.3">
      <c r="A79" s="25">
        <v>13010752</v>
      </c>
      <c r="B79" s="26" t="s">
        <v>267</v>
      </c>
      <c r="C79" s="27" t="s">
        <v>314</v>
      </c>
      <c r="D79" s="28" t="s">
        <v>315</v>
      </c>
      <c r="E79" s="26"/>
      <c r="F79" s="27"/>
      <c r="G79" s="29">
        <v>14069.59</v>
      </c>
      <c r="H79" s="30">
        <v>44593</v>
      </c>
      <c r="I79" s="26">
        <v>1</v>
      </c>
      <c r="J79" s="26">
        <v>8061000456</v>
      </c>
      <c r="K79" s="21" t="s">
        <v>316</v>
      </c>
      <c r="L79" s="26">
        <v>1</v>
      </c>
      <c r="M79" s="27">
        <v>1</v>
      </c>
      <c r="N79" s="14"/>
    </row>
    <row r="80" spans="1:14" ht="15.75" thickBot="1" x14ac:dyDescent="0.3">
      <c r="A80" s="25">
        <v>13010752</v>
      </c>
      <c r="B80" s="26" t="s">
        <v>267</v>
      </c>
      <c r="C80" s="27" t="s">
        <v>314</v>
      </c>
      <c r="D80" s="28" t="s">
        <v>315</v>
      </c>
      <c r="E80" s="26"/>
      <c r="F80" s="27"/>
      <c r="G80" s="29">
        <v>14069.59</v>
      </c>
      <c r="H80" s="30">
        <v>44593</v>
      </c>
      <c r="I80" s="26">
        <v>1</v>
      </c>
      <c r="J80" s="26">
        <v>8061000474</v>
      </c>
      <c r="K80" s="21" t="s">
        <v>316</v>
      </c>
      <c r="L80" s="26">
        <v>1</v>
      </c>
      <c r="M80" s="27">
        <v>1</v>
      </c>
      <c r="N80" s="14"/>
    </row>
    <row r="81" spans="1:14" ht="15.75" thickBot="1" x14ac:dyDescent="0.3">
      <c r="A81" s="25">
        <v>13010752</v>
      </c>
      <c r="B81" s="26" t="s">
        <v>267</v>
      </c>
      <c r="C81" s="27" t="s">
        <v>314</v>
      </c>
      <c r="D81" s="28" t="s">
        <v>315</v>
      </c>
      <c r="E81" s="26"/>
      <c r="F81" s="27"/>
      <c r="G81" s="29">
        <v>14069.59</v>
      </c>
      <c r="H81" s="30">
        <v>44593</v>
      </c>
      <c r="I81" s="26">
        <v>1</v>
      </c>
      <c r="J81" s="26">
        <v>8061000444</v>
      </c>
      <c r="K81" s="21" t="s">
        <v>316</v>
      </c>
      <c r="L81" s="26">
        <v>1</v>
      </c>
      <c r="M81" s="27">
        <v>1</v>
      </c>
      <c r="N81" s="14"/>
    </row>
    <row r="82" spans="1:14" ht="15.75" thickBot="1" x14ac:dyDescent="0.3">
      <c r="A82" s="25">
        <v>13010752</v>
      </c>
      <c r="B82" s="26" t="s">
        <v>267</v>
      </c>
      <c r="C82" s="27" t="s">
        <v>314</v>
      </c>
      <c r="D82" s="28" t="s">
        <v>315</v>
      </c>
      <c r="E82" s="26"/>
      <c r="F82" s="27"/>
      <c r="G82" s="29">
        <v>14069.59</v>
      </c>
      <c r="H82" s="30">
        <v>44593</v>
      </c>
      <c r="I82" s="26">
        <v>1</v>
      </c>
      <c r="J82" s="26">
        <v>8061000475</v>
      </c>
      <c r="K82" s="21" t="s">
        <v>316</v>
      </c>
      <c r="L82" s="26">
        <v>1</v>
      </c>
      <c r="M82" s="27">
        <v>1</v>
      </c>
      <c r="N82" s="14"/>
    </row>
    <row r="83" spans="1:14" ht="15.75" thickBot="1" x14ac:dyDescent="0.3">
      <c r="A83" s="25">
        <v>13010752</v>
      </c>
      <c r="B83" s="26" t="s">
        <v>267</v>
      </c>
      <c r="C83" s="27" t="s">
        <v>314</v>
      </c>
      <c r="D83" s="28" t="s">
        <v>315</v>
      </c>
      <c r="E83" s="26"/>
      <c r="F83" s="27"/>
      <c r="G83" s="29">
        <v>14069.59</v>
      </c>
      <c r="H83" s="30">
        <v>44593</v>
      </c>
      <c r="I83" s="26">
        <v>1</v>
      </c>
      <c r="J83" s="26">
        <v>8061000423</v>
      </c>
      <c r="K83" s="21" t="s">
        <v>316</v>
      </c>
      <c r="L83" s="26">
        <v>1</v>
      </c>
      <c r="M83" s="27">
        <v>1</v>
      </c>
      <c r="N83" s="14"/>
    </row>
    <row r="84" spans="1:14" ht="15.75" thickBot="1" x14ac:dyDescent="0.3">
      <c r="A84" s="25">
        <v>13010752</v>
      </c>
      <c r="B84" s="26" t="s">
        <v>267</v>
      </c>
      <c r="C84" s="27" t="s">
        <v>314</v>
      </c>
      <c r="D84" s="28" t="s">
        <v>315</v>
      </c>
      <c r="E84" s="26"/>
      <c r="F84" s="27"/>
      <c r="G84" s="29">
        <v>14069.59</v>
      </c>
      <c r="H84" s="30">
        <v>44593</v>
      </c>
      <c r="I84" s="26">
        <v>1</v>
      </c>
      <c r="J84" s="26">
        <v>8061000450</v>
      </c>
      <c r="K84" s="21" t="s">
        <v>316</v>
      </c>
      <c r="L84" s="26">
        <v>1</v>
      </c>
      <c r="M84" s="27">
        <v>1</v>
      </c>
      <c r="N84" s="14"/>
    </row>
    <row r="85" spans="1:14" ht="15.75" thickBot="1" x14ac:dyDescent="0.3">
      <c r="A85" s="25">
        <v>13010752</v>
      </c>
      <c r="B85" s="26" t="s">
        <v>267</v>
      </c>
      <c r="C85" s="27" t="s">
        <v>314</v>
      </c>
      <c r="D85" s="28" t="s">
        <v>315</v>
      </c>
      <c r="E85" s="26"/>
      <c r="F85" s="27"/>
      <c r="G85" s="29">
        <v>14069.59</v>
      </c>
      <c r="H85" s="30">
        <v>44593</v>
      </c>
      <c r="I85" s="26">
        <v>1</v>
      </c>
      <c r="J85" s="26">
        <v>8061000441</v>
      </c>
      <c r="K85" s="21" t="s">
        <v>316</v>
      </c>
      <c r="L85" s="26">
        <v>1</v>
      </c>
      <c r="M85" s="27">
        <v>1</v>
      </c>
      <c r="N85" s="14"/>
    </row>
    <row r="86" spans="1:14" ht="15.75" thickBot="1" x14ac:dyDescent="0.3">
      <c r="A86" s="25">
        <v>13010752</v>
      </c>
      <c r="B86" s="26" t="s">
        <v>267</v>
      </c>
      <c r="C86" s="27" t="s">
        <v>314</v>
      </c>
      <c r="D86" s="28" t="s">
        <v>315</v>
      </c>
      <c r="E86" s="26"/>
      <c r="F86" s="27"/>
      <c r="G86" s="29">
        <v>14069.59</v>
      </c>
      <c r="H86" s="30">
        <v>44593</v>
      </c>
      <c r="I86" s="26">
        <v>1</v>
      </c>
      <c r="J86" s="26">
        <v>8061000452</v>
      </c>
      <c r="K86" s="21" t="s">
        <v>316</v>
      </c>
      <c r="L86" s="26">
        <v>1</v>
      </c>
      <c r="M86" s="27">
        <v>1</v>
      </c>
      <c r="N86" s="14"/>
    </row>
    <row r="87" spans="1:14" ht="15.75" thickBot="1" x14ac:dyDescent="0.3">
      <c r="A87" s="25">
        <v>13010752</v>
      </c>
      <c r="B87" s="26" t="s">
        <v>267</v>
      </c>
      <c r="C87" s="27" t="s">
        <v>314</v>
      </c>
      <c r="D87" s="28" t="s">
        <v>315</v>
      </c>
      <c r="E87" s="26"/>
      <c r="F87" s="27"/>
      <c r="G87" s="29">
        <v>14069.59</v>
      </c>
      <c r="H87" s="30">
        <v>44593</v>
      </c>
      <c r="I87" s="26">
        <v>1</v>
      </c>
      <c r="J87" s="26">
        <v>8061000434</v>
      </c>
      <c r="K87" s="21" t="s">
        <v>316</v>
      </c>
      <c r="L87" s="26">
        <v>1</v>
      </c>
      <c r="M87" s="27">
        <v>1</v>
      </c>
      <c r="N87" s="14"/>
    </row>
    <row r="88" spans="1:14" ht="15.75" thickBot="1" x14ac:dyDescent="0.3">
      <c r="A88" s="25">
        <v>13010752</v>
      </c>
      <c r="B88" s="26" t="s">
        <v>267</v>
      </c>
      <c r="C88" s="27" t="s">
        <v>314</v>
      </c>
      <c r="D88" s="28" t="s">
        <v>315</v>
      </c>
      <c r="E88" s="26"/>
      <c r="F88" s="27"/>
      <c r="G88" s="29">
        <v>14069.59</v>
      </c>
      <c r="H88" s="30">
        <v>44593</v>
      </c>
      <c r="I88" s="26">
        <v>1</v>
      </c>
      <c r="J88" s="26">
        <v>8061000426</v>
      </c>
      <c r="K88" s="21" t="s">
        <v>316</v>
      </c>
      <c r="L88" s="26">
        <v>1</v>
      </c>
      <c r="M88" s="27">
        <v>1</v>
      </c>
      <c r="N88" s="14"/>
    </row>
    <row r="89" spans="1:14" ht="15.75" thickBot="1" x14ac:dyDescent="0.3">
      <c r="A89" s="25">
        <v>13010752</v>
      </c>
      <c r="B89" s="26" t="s">
        <v>267</v>
      </c>
      <c r="C89" s="27" t="s">
        <v>314</v>
      </c>
      <c r="D89" s="28" t="s">
        <v>315</v>
      </c>
      <c r="E89" s="26"/>
      <c r="F89" s="27"/>
      <c r="G89" s="29">
        <v>14069.59</v>
      </c>
      <c r="H89" s="30">
        <v>44593</v>
      </c>
      <c r="I89" s="26">
        <v>1</v>
      </c>
      <c r="J89" s="26">
        <v>8061000476</v>
      </c>
      <c r="K89" s="21" t="s">
        <v>316</v>
      </c>
      <c r="L89" s="26">
        <v>1</v>
      </c>
      <c r="M89" s="27">
        <v>1</v>
      </c>
      <c r="N89" s="14"/>
    </row>
    <row r="90" spans="1:14" ht="15.75" thickBot="1" x14ac:dyDescent="0.3">
      <c r="A90" s="25">
        <v>13010752</v>
      </c>
      <c r="B90" s="26" t="s">
        <v>267</v>
      </c>
      <c r="C90" s="27" t="s">
        <v>314</v>
      </c>
      <c r="D90" s="28" t="s">
        <v>315</v>
      </c>
      <c r="E90" s="26"/>
      <c r="F90" s="27"/>
      <c r="G90" s="29">
        <v>14069.59</v>
      </c>
      <c r="H90" s="30">
        <v>44593</v>
      </c>
      <c r="I90" s="26">
        <v>1</v>
      </c>
      <c r="J90" s="26">
        <v>8061000430</v>
      </c>
      <c r="K90" s="21" t="s">
        <v>316</v>
      </c>
      <c r="L90" s="26">
        <v>1</v>
      </c>
      <c r="M90" s="27">
        <v>1</v>
      </c>
      <c r="N90" s="14"/>
    </row>
    <row r="91" spans="1:14" ht="15.75" thickBot="1" x14ac:dyDescent="0.3">
      <c r="A91" s="25">
        <v>13010752</v>
      </c>
      <c r="B91" s="26" t="s">
        <v>267</v>
      </c>
      <c r="C91" s="27" t="s">
        <v>314</v>
      </c>
      <c r="D91" s="28" t="s">
        <v>315</v>
      </c>
      <c r="E91" s="26"/>
      <c r="F91" s="27"/>
      <c r="G91" s="29">
        <v>14069.59</v>
      </c>
      <c r="H91" s="30">
        <v>44593</v>
      </c>
      <c r="I91" s="26">
        <v>1</v>
      </c>
      <c r="J91" s="26">
        <v>8061000439</v>
      </c>
      <c r="K91" s="21" t="s">
        <v>316</v>
      </c>
      <c r="L91" s="26">
        <v>1</v>
      </c>
      <c r="M91" s="27">
        <v>1</v>
      </c>
      <c r="N91" s="14"/>
    </row>
    <row r="92" spans="1:14" ht="15.75" thickBot="1" x14ac:dyDescent="0.3">
      <c r="A92" s="25">
        <v>13010752</v>
      </c>
      <c r="B92" s="26" t="s">
        <v>267</v>
      </c>
      <c r="C92" s="27" t="s">
        <v>314</v>
      </c>
      <c r="D92" s="28" t="s">
        <v>315</v>
      </c>
      <c r="E92" s="26"/>
      <c r="F92" s="27"/>
      <c r="G92" s="29">
        <v>14069.59</v>
      </c>
      <c r="H92" s="30">
        <v>44593</v>
      </c>
      <c r="I92" s="26">
        <v>1</v>
      </c>
      <c r="J92" s="26">
        <v>8061000477</v>
      </c>
      <c r="K92" s="21" t="s">
        <v>316</v>
      </c>
      <c r="L92" s="26">
        <v>1</v>
      </c>
      <c r="M92" s="27">
        <v>1</v>
      </c>
      <c r="N92" s="14"/>
    </row>
    <row r="93" spans="1:14" ht="15.75" thickBot="1" x14ac:dyDescent="0.3">
      <c r="A93" s="25">
        <v>13010752</v>
      </c>
      <c r="B93" s="26" t="s">
        <v>267</v>
      </c>
      <c r="C93" s="27" t="s">
        <v>314</v>
      </c>
      <c r="D93" s="28" t="s">
        <v>315</v>
      </c>
      <c r="E93" s="26"/>
      <c r="F93" s="27"/>
      <c r="G93" s="29">
        <v>14069.59</v>
      </c>
      <c r="H93" s="30">
        <v>44593</v>
      </c>
      <c r="I93" s="26">
        <v>1</v>
      </c>
      <c r="J93" s="26">
        <v>8061000432</v>
      </c>
      <c r="K93" s="21" t="s">
        <v>316</v>
      </c>
      <c r="L93" s="26">
        <v>1</v>
      </c>
      <c r="M93" s="27">
        <v>1</v>
      </c>
      <c r="N93" s="14"/>
    </row>
    <row r="94" spans="1:14" ht="15.75" thickBot="1" x14ac:dyDescent="0.3">
      <c r="A94" s="25">
        <v>13010752</v>
      </c>
      <c r="B94" s="26" t="s">
        <v>267</v>
      </c>
      <c r="C94" s="27" t="s">
        <v>314</v>
      </c>
      <c r="D94" s="28" t="s">
        <v>315</v>
      </c>
      <c r="E94" s="26"/>
      <c r="F94" s="27"/>
      <c r="G94" s="29">
        <v>14069.59</v>
      </c>
      <c r="H94" s="30">
        <v>44593</v>
      </c>
      <c r="I94" s="26">
        <v>1</v>
      </c>
      <c r="J94" s="26">
        <v>8061000409</v>
      </c>
      <c r="K94" s="21" t="s">
        <v>316</v>
      </c>
      <c r="L94" s="26">
        <v>1</v>
      </c>
      <c r="M94" s="27">
        <v>1</v>
      </c>
      <c r="N94" s="14"/>
    </row>
    <row r="95" spans="1:14" ht="15.75" thickBot="1" x14ac:dyDescent="0.3">
      <c r="A95" s="25">
        <v>13010752</v>
      </c>
      <c r="B95" s="26" t="s">
        <v>267</v>
      </c>
      <c r="C95" s="27" t="s">
        <v>314</v>
      </c>
      <c r="D95" s="28" t="s">
        <v>315</v>
      </c>
      <c r="E95" s="26"/>
      <c r="F95" s="27"/>
      <c r="G95" s="29">
        <v>14069.59</v>
      </c>
      <c r="H95" s="30">
        <v>44593</v>
      </c>
      <c r="I95" s="26">
        <v>1</v>
      </c>
      <c r="J95" s="26">
        <v>8061000341</v>
      </c>
      <c r="K95" s="21" t="s">
        <v>316</v>
      </c>
      <c r="L95" s="26">
        <v>1</v>
      </c>
      <c r="M95" s="27">
        <v>1</v>
      </c>
      <c r="N95" s="14"/>
    </row>
    <row r="96" spans="1:14" ht="15.75" thickBot="1" x14ac:dyDescent="0.3">
      <c r="A96" s="25">
        <v>13010752</v>
      </c>
      <c r="B96" s="26" t="s">
        <v>267</v>
      </c>
      <c r="C96" s="27" t="s">
        <v>314</v>
      </c>
      <c r="D96" s="28" t="s">
        <v>315</v>
      </c>
      <c r="E96" s="26"/>
      <c r="F96" s="27"/>
      <c r="G96" s="29">
        <v>14069.59</v>
      </c>
      <c r="H96" s="30">
        <v>44593</v>
      </c>
      <c r="I96" s="26">
        <v>1</v>
      </c>
      <c r="J96" s="26">
        <v>8061000478</v>
      </c>
      <c r="K96" s="21" t="s">
        <v>316</v>
      </c>
      <c r="L96" s="26">
        <v>1</v>
      </c>
      <c r="M96" s="27">
        <v>1</v>
      </c>
      <c r="N96" s="14"/>
    </row>
    <row r="97" spans="1:14" ht="15.75" thickBot="1" x14ac:dyDescent="0.3">
      <c r="A97" s="25">
        <v>13010752</v>
      </c>
      <c r="B97" s="26" t="s">
        <v>267</v>
      </c>
      <c r="C97" s="27" t="s">
        <v>314</v>
      </c>
      <c r="D97" s="28" t="s">
        <v>315</v>
      </c>
      <c r="E97" s="26"/>
      <c r="F97" s="27"/>
      <c r="G97" s="29">
        <v>14069.59</v>
      </c>
      <c r="H97" s="30">
        <v>44593</v>
      </c>
      <c r="I97" s="26">
        <v>1</v>
      </c>
      <c r="J97" s="26">
        <v>8061000448</v>
      </c>
      <c r="K97" s="21" t="s">
        <v>316</v>
      </c>
      <c r="L97" s="26">
        <v>1</v>
      </c>
      <c r="M97" s="27">
        <v>1</v>
      </c>
      <c r="N97" s="14"/>
    </row>
    <row r="98" spans="1:14" ht="15.75" thickBot="1" x14ac:dyDescent="0.3">
      <c r="A98" s="25">
        <v>13010752</v>
      </c>
      <c r="B98" s="26" t="s">
        <v>267</v>
      </c>
      <c r="C98" s="27" t="s">
        <v>314</v>
      </c>
      <c r="D98" s="28" t="s">
        <v>315</v>
      </c>
      <c r="E98" s="26"/>
      <c r="F98" s="27"/>
      <c r="G98" s="29">
        <v>14069.59</v>
      </c>
      <c r="H98" s="30">
        <v>44593</v>
      </c>
      <c r="I98" s="26">
        <v>1</v>
      </c>
      <c r="J98" s="26">
        <v>8061000479</v>
      </c>
      <c r="K98" s="21" t="s">
        <v>316</v>
      </c>
      <c r="L98" s="26">
        <v>1</v>
      </c>
      <c r="M98" s="27">
        <v>1</v>
      </c>
      <c r="N98" s="14"/>
    </row>
    <row r="99" spans="1:14" ht="15.75" thickBot="1" x14ac:dyDescent="0.3">
      <c r="A99" s="25">
        <v>13010752</v>
      </c>
      <c r="B99" s="26" t="s">
        <v>267</v>
      </c>
      <c r="C99" s="27" t="s">
        <v>314</v>
      </c>
      <c r="D99" s="28" t="s">
        <v>315</v>
      </c>
      <c r="E99" s="26"/>
      <c r="F99" s="27"/>
      <c r="G99" s="29">
        <v>14069.59</v>
      </c>
      <c r="H99" s="30">
        <v>44593</v>
      </c>
      <c r="I99" s="26">
        <v>1</v>
      </c>
      <c r="J99" s="26">
        <v>8061000398</v>
      </c>
      <c r="K99" s="21" t="s">
        <v>316</v>
      </c>
      <c r="L99" s="26">
        <v>1</v>
      </c>
      <c r="M99" s="27">
        <v>1</v>
      </c>
      <c r="N99" s="14"/>
    </row>
    <row r="100" spans="1:14" ht="15.75" thickBot="1" x14ac:dyDescent="0.3">
      <c r="A100" s="25">
        <v>13010752</v>
      </c>
      <c r="B100" s="26" t="s">
        <v>267</v>
      </c>
      <c r="C100" s="27" t="s">
        <v>314</v>
      </c>
      <c r="D100" s="28" t="s">
        <v>315</v>
      </c>
      <c r="E100" s="26"/>
      <c r="F100" s="27"/>
      <c r="G100" s="29">
        <v>14069.59</v>
      </c>
      <c r="H100" s="30">
        <v>44593</v>
      </c>
      <c r="I100" s="26">
        <v>1</v>
      </c>
      <c r="J100" s="26">
        <v>8061000480</v>
      </c>
      <c r="K100" s="21" t="s">
        <v>316</v>
      </c>
      <c r="L100" s="26">
        <v>1</v>
      </c>
      <c r="M100" s="27">
        <v>1</v>
      </c>
      <c r="N100" s="14"/>
    </row>
    <row r="101" spans="1:14" ht="15.75" thickBot="1" x14ac:dyDescent="0.3">
      <c r="A101" s="25">
        <v>13010752</v>
      </c>
      <c r="B101" s="26" t="s">
        <v>267</v>
      </c>
      <c r="C101" s="27" t="s">
        <v>314</v>
      </c>
      <c r="D101" s="28" t="s">
        <v>315</v>
      </c>
      <c r="E101" s="26"/>
      <c r="F101" s="27"/>
      <c r="G101" s="29">
        <v>14069.59</v>
      </c>
      <c r="H101" s="30">
        <v>44593</v>
      </c>
      <c r="I101" s="26">
        <v>1</v>
      </c>
      <c r="J101" s="26">
        <v>8061000451</v>
      </c>
      <c r="K101" s="21" t="s">
        <v>316</v>
      </c>
      <c r="L101" s="26">
        <v>1</v>
      </c>
      <c r="M101" s="27">
        <v>1</v>
      </c>
      <c r="N101" s="14"/>
    </row>
    <row r="102" spans="1:14" ht="15.75" thickBot="1" x14ac:dyDescent="0.3">
      <c r="A102" s="25">
        <v>13010752</v>
      </c>
      <c r="B102" s="26" t="s">
        <v>267</v>
      </c>
      <c r="C102" s="27" t="s">
        <v>314</v>
      </c>
      <c r="D102" s="28" t="s">
        <v>315</v>
      </c>
      <c r="E102" s="26"/>
      <c r="F102" s="27"/>
      <c r="G102" s="29">
        <v>14069.59</v>
      </c>
      <c r="H102" s="30">
        <v>44593</v>
      </c>
      <c r="I102" s="26">
        <v>1</v>
      </c>
      <c r="J102" s="26">
        <v>8061000357</v>
      </c>
      <c r="K102" s="21" t="s">
        <v>316</v>
      </c>
      <c r="L102" s="26">
        <v>1</v>
      </c>
      <c r="M102" s="27">
        <v>1</v>
      </c>
      <c r="N102" s="14"/>
    </row>
    <row r="103" spans="1:14" ht="15.75" thickBot="1" x14ac:dyDescent="0.3">
      <c r="A103" s="25">
        <v>13010752</v>
      </c>
      <c r="B103" s="26" t="s">
        <v>267</v>
      </c>
      <c r="C103" s="27" t="s">
        <v>314</v>
      </c>
      <c r="D103" s="28" t="s">
        <v>315</v>
      </c>
      <c r="E103" s="26"/>
      <c r="F103" s="27"/>
      <c r="G103" s="29">
        <v>14069.59</v>
      </c>
      <c r="H103" s="30">
        <v>44593</v>
      </c>
      <c r="I103" s="26">
        <v>1</v>
      </c>
      <c r="J103" s="26">
        <v>8061000424</v>
      </c>
      <c r="K103" s="21" t="s">
        <v>316</v>
      </c>
      <c r="L103" s="26">
        <v>1</v>
      </c>
      <c r="M103" s="27">
        <v>1</v>
      </c>
      <c r="N103" s="14"/>
    </row>
    <row r="104" spans="1:14" ht="15.75" thickBot="1" x14ac:dyDescent="0.3">
      <c r="A104" s="25">
        <v>13010752</v>
      </c>
      <c r="B104" s="26" t="s">
        <v>267</v>
      </c>
      <c r="C104" s="27" t="s">
        <v>314</v>
      </c>
      <c r="D104" s="28" t="s">
        <v>315</v>
      </c>
      <c r="E104" s="26"/>
      <c r="F104" s="27"/>
      <c r="G104" s="29">
        <v>14069.59</v>
      </c>
      <c r="H104" s="30">
        <v>44593</v>
      </c>
      <c r="I104" s="26">
        <v>1</v>
      </c>
      <c r="J104" s="26">
        <v>8061000481</v>
      </c>
      <c r="K104" s="21" t="s">
        <v>316</v>
      </c>
      <c r="L104" s="26">
        <v>1</v>
      </c>
      <c r="M104" s="27">
        <v>1</v>
      </c>
      <c r="N104" s="14"/>
    </row>
    <row r="105" spans="1:14" ht="15.75" thickBot="1" x14ac:dyDescent="0.3">
      <c r="A105" s="25">
        <v>13010752</v>
      </c>
      <c r="B105" s="26" t="s">
        <v>267</v>
      </c>
      <c r="C105" s="27" t="s">
        <v>314</v>
      </c>
      <c r="D105" s="28" t="s">
        <v>315</v>
      </c>
      <c r="E105" s="26"/>
      <c r="F105" s="27"/>
      <c r="G105" s="29">
        <v>14069.59</v>
      </c>
      <c r="H105" s="30">
        <v>44593</v>
      </c>
      <c r="I105" s="26">
        <v>1</v>
      </c>
      <c r="J105" s="26">
        <v>8061000399</v>
      </c>
      <c r="K105" s="21" t="s">
        <v>316</v>
      </c>
      <c r="L105" s="26">
        <v>1</v>
      </c>
      <c r="M105" s="27">
        <v>1</v>
      </c>
      <c r="N105" s="14"/>
    </row>
    <row r="106" spans="1:14" ht="15.75" thickBot="1" x14ac:dyDescent="0.3">
      <c r="A106" s="25">
        <v>13010752</v>
      </c>
      <c r="B106" s="26" t="s">
        <v>267</v>
      </c>
      <c r="C106" s="27" t="s">
        <v>314</v>
      </c>
      <c r="D106" s="28" t="s">
        <v>315</v>
      </c>
      <c r="E106" s="26"/>
      <c r="F106" s="27"/>
      <c r="G106" s="29">
        <v>14069.59</v>
      </c>
      <c r="H106" s="30">
        <v>44593</v>
      </c>
      <c r="I106" s="26">
        <v>1</v>
      </c>
      <c r="J106" s="26">
        <v>8061000482</v>
      </c>
      <c r="K106" s="21" t="s">
        <v>316</v>
      </c>
      <c r="L106" s="26">
        <v>1</v>
      </c>
      <c r="M106" s="27">
        <v>1</v>
      </c>
      <c r="N106" s="14"/>
    </row>
    <row r="107" spans="1:14" ht="15.75" thickBot="1" x14ac:dyDescent="0.3">
      <c r="A107" s="25">
        <v>13010752</v>
      </c>
      <c r="B107" s="26" t="s">
        <v>267</v>
      </c>
      <c r="C107" s="27" t="s">
        <v>314</v>
      </c>
      <c r="D107" s="28" t="s">
        <v>315</v>
      </c>
      <c r="E107" s="26"/>
      <c r="F107" s="27"/>
      <c r="G107" s="29">
        <v>14069.59</v>
      </c>
      <c r="H107" s="30">
        <v>44593</v>
      </c>
      <c r="I107" s="26">
        <v>1</v>
      </c>
      <c r="J107" s="26">
        <v>8061000431</v>
      </c>
      <c r="K107" s="21" t="s">
        <v>316</v>
      </c>
      <c r="L107" s="26">
        <v>1</v>
      </c>
      <c r="M107" s="27">
        <v>1</v>
      </c>
      <c r="N107" s="14"/>
    </row>
    <row r="108" spans="1:14" ht="15.75" thickBot="1" x14ac:dyDescent="0.3">
      <c r="A108" s="25">
        <v>13010752</v>
      </c>
      <c r="B108" s="26" t="s">
        <v>267</v>
      </c>
      <c r="C108" s="27" t="s">
        <v>314</v>
      </c>
      <c r="D108" s="28" t="s">
        <v>315</v>
      </c>
      <c r="E108" s="26"/>
      <c r="F108" s="27"/>
      <c r="G108" s="29">
        <v>14069.59</v>
      </c>
      <c r="H108" s="30">
        <v>44593</v>
      </c>
      <c r="I108" s="26">
        <v>1</v>
      </c>
      <c r="J108" s="26">
        <v>8061000483</v>
      </c>
      <c r="K108" s="21" t="s">
        <v>316</v>
      </c>
      <c r="L108" s="26">
        <v>1</v>
      </c>
      <c r="M108" s="27">
        <v>1</v>
      </c>
      <c r="N108" s="14"/>
    </row>
    <row r="109" spans="1:14" ht="15.75" thickBot="1" x14ac:dyDescent="0.3">
      <c r="A109" s="25">
        <v>13010752</v>
      </c>
      <c r="B109" s="26" t="s">
        <v>267</v>
      </c>
      <c r="C109" s="27" t="s">
        <v>314</v>
      </c>
      <c r="D109" s="28" t="s">
        <v>315</v>
      </c>
      <c r="E109" s="26"/>
      <c r="F109" s="27"/>
      <c r="G109" s="29">
        <v>14069.59</v>
      </c>
      <c r="H109" s="30">
        <v>44593</v>
      </c>
      <c r="I109" s="26">
        <v>1</v>
      </c>
      <c r="J109" s="26">
        <v>8061000484</v>
      </c>
      <c r="K109" s="21" t="s">
        <v>316</v>
      </c>
      <c r="L109" s="26">
        <v>1</v>
      </c>
      <c r="M109" s="27">
        <v>1</v>
      </c>
      <c r="N109" s="14"/>
    </row>
    <row r="110" spans="1:14" ht="15.75" thickBot="1" x14ac:dyDescent="0.3">
      <c r="A110" s="25">
        <v>13010752</v>
      </c>
      <c r="B110" s="26" t="s">
        <v>267</v>
      </c>
      <c r="C110" s="27" t="s">
        <v>314</v>
      </c>
      <c r="D110" s="28" t="s">
        <v>315</v>
      </c>
      <c r="E110" s="26"/>
      <c r="F110" s="27"/>
      <c r="G110" s="29">
        <v>14069.59</v>
      </c>
      <c r="H110" s="30">
        <v>44593</v>
      </c>
      <c r="I110" s="26">
        <v>1</v>
      </c>
      <c r="J110" s="26">
        <v>8061000440</v>
      </c>
      <c r="K110" s="21" t="s">
        <v>316</v>
      </c>
      <c r="L110" s="26">
        <v>1</v>
      </c>
      <c r="M110" s="27">
        <v>1</v>
      </c>
      <c r="N110" s="14"/>
    </row>
    <row r="111" spans="1:14" ht="15.75" thickBot="1" x14ac:dyDescent="0.3">
      <c r="A111" s="25">
        <v>13010752</v>
      </c>
      <c r="B111" s="26" t="s">
        <v>267</v>
      </c>
      <c r="C111" s="27" t="s">
        <v>314</v>
      </c>
      <c r="D111" s="28" t="s">
        <v>315</v>
      </c>
      <c r="E111" s="26"/>
      <c r="F111" s="27"/>
      <c r="G111" s="29">
        <v>14069.59</v>
      </c>
      <c r="H111" s="30">
        <v>44593</v>
      </c>
      <c r="I111" s="26">
        <v>1</v>
      </c>
      <c r="J111" s="26">
        <v>8061000420</v>
      </c>
      <c r="K111" s="21" t="s">
        <v>316</v>
      </c>
      <c r="L111" s="26">
        <v>1</v>
      </c>
      <c r="M111" s="27">
        <v>1</v>
      </c>
      <c r="N111" s="14"/>
    </row>
    <row r="112" spans="1:14" ht="15.75" thickBot="1" x14ac:dyDescent="0.3">
      <c r="A112" s="25">
        <v>13010752</v>
      </c>
      <c r="B112" s="26" t="s">
        <v>267</v>
      </c>
      <c r="C112" s="27" t="s">
        <v>314</v>
      </c>
      <c r="D112" s="28" t="s">
        <v>315</v>
      </c>
      <c r="E112" s="26"/>
      <c r="F112" s="27"/>
      <c r="G112" s="29">
        <v>14069.59</v>
      </c>
      <c r="H112" s="30">
        <v>44593</v>
      </c>
      <c r="I112" s="26">
        <v>1</v>
      </c>
      <c r="J112" s="26">
        <v>8061000404</v>
      </c>
      <c r="K112" s="21" t="s">
        <v>316</v>
      </c>
      <c r="L112" s="26">
        <v>1</v>
      </c>
      <c r="M112" s="27">
        <v>1</v>
      </c>
      <c r="N112" s="14"/>
    </row>
    <row r="113" spans="1:14" ht="15.75" thickBot="1" x14ac:dyDescent="0.3">
      <c r="A113" s="25">
        <v>13010752</v>
      </c>
      <c r="B113" s="26" t="s">
        <v>267</v>
      </c>
      <c r="C113" s="27" t="s">
        <v>314</v>
      </c>
      <c r="D113" s="28" t="s">
        <v>315</v>
      </c>
      <c r="E113" s="26"/>
      <c r="F113" s="27"/>
      <c r="G113" s="29">
        <v>14069.59</v>
      </c>
      <c r="H113" s="30">
        <v>44593</v>
      </c>
      <c r="I113" s="26">
        <v>1</v>
      </c>
      <c r="J113" s="26">
        <v>8061000454</v>
      </c>
      <c r="K113" s="21" t="s">
        <v>316</v>
      </c>
      <c r="L113" s="26">
        <v>1</v>
      </c>
      <c r="M113" s="27">
        <v>1</v>
      </c>
      <c r="N113" s="14"/>
    </row>
    <row r="114" spans="1:14" ht="15.75" thickBot="1" x14ac:dyDescent="0.3">
      <c r="A114" s="25">
        <v>13010752</v>
      </c>
      <c r="B114" s="26" t="s">
        <v>267</v>
      </c>
      <c r="C114" s="27" t="s">
        <v>314</v>
      </c>
      <c r="D114" s="28" t="s">
        <v>315</v>
      </c>
      <c r="E114" s="26"/>
      <c r="F114" s="27"/>
      <c r="G114" s="29">
        <v>14069.59</v>
      </c>
      <c r="H114" s="30">
        <v>44593</v>
      </c>
      <c r="I114" s="26">
        <v>1</v>
      </c>
      <c r="J114" s="26">
        <v>8061000425</v>
      </c>
      <c r="K114" s="21" t="s">
        <v>316</v>
      </c>
      <c r="L114" s="26">
        <v>1</v>
      </c>
      <c r="M114" s="27">
        <v>1</v>
      </c>
      <c r="N114" s="14"/>
    </row>
    <row r="115" spans="1:14" ht="15.75" thickBot="1" x14ac:dyDescent="0.3">
      <c r="A115" s="25">
        <v>13010752</v>
      </c>
      <c r="B115" s="26" t="s">
        <v>267</v>
      </c>
      <c r="C115" s="27" t="s">
        <v>314</v>
      </c>
      <c r="D115" s="28" t="s">
        <v>315</v>
      </c>
      <c r="E115" s="26"/>
      <c r="F115" s="27"/>
      <c r="G115" s="29">
        <v>14069.59</v>
      </c>
      <c r="H115" s="30">
        <v>44593</v>
      </c>
      <c r="I115" s="26">
        <v>1</v>
      </c>
      <c r="J115" s="26">
        <v>8061000447</v>
      </c>
      <c r="K115" s="21" t="s">
        <v>316</v>
      </c>
      <c r="L115" s="26">
        <v>1</v>
      </c>
      <c r="M115" s="27">
        <v>1</v>
      </c>
      <c r="N115" s="14"/>
    </row>
    <row r="116" spans="1:14" ht="15.75" thickBot="1" x14ac:dyDescent="0.3">
      <c r="A116" s="25">
        <v>13041092</v>
      </c>
      <c r="B116" s="26" t="s">
        <v>317</v>
      </c>
      <c r="C116" s="27" t="e">
        <v>#N/A</v>
      </c>
      <c r="D116" s="28" t="s">
        <v>318</v>
      </c>
      <c r="E116" s="26"/>
      <c r="F116" s="27"/>
      <c r="G116" s="29">
        <f>25/92</f>
        <v>0.27173913043478259</v>
      </c>
      <c r="H116" s="30">
        <v>44594</v>
      </c>
      <c r="I116" s="26">
        <v>92</v>
      </c>
      <c r="J116" s="26" t="s">
        <v>319</v>
      </c>
      <c r="K116" s="21"/>
      <c r="L116" s="26">
        <v>92</v>
      </c>
      <c r="M116" s="27">
        <v>37</v>
      </c>
      <c r="N116" s="14"/>
    </row>
    <row r="117" spans="1:14" ht="15.75" thickBot="1" x14ac:dyDescent="0.3">
      <c r="A117" s="25">
        <v>13017785</v>
      </c>
      <c r="B117" s="26" t="s">
        <v>269</v>
      </c>
      <c r="C117" s="27" t="s">
        <v>270</v>
      </c>
      <c r="D117" s="28" t="s">
        <v>271</v>
      </c>
      <c r="E117" s="26"/>
      <c r="F117" s="27"/>
      <c r="G117" s="29">
        <v>8.5</v>
      </c>
      <c r="H117" s="30">
        <v>44594</v>
      </c>
      <c r="I117" s="26">
        <v>11</v>
      </c>
      <c r="J117" s="26" t="s">
        <v>320</v>
      </c>
      <c r="K117" s="21"/>
      <c r="L117" s="26">
        <v>11</v>
      </c>
      <c r="M117" s="27">
        <v>4</v>
      </c>
      <c r="N117" s="14"/>
    </row>
    <row r="118" spans="1:14" ht="15.75" thickBot="1" x14ac:dyDescent="0.3">
      <c r="A118" s="25">
        <v>13041300</v>
      </c>
      <c r="B118" s="26" t="s">
        <v>321</v>
      </c>
      <c r="C118" s="27" t="e">
        <v>#N/A</v>
      </c>
      <c r="D118" s="28" t="s">
        <v>322</v>
      </c>
      <c r="E118" s="26"/>
      <c r="F118" s="27"/>
      <c r="G118" s="29">
        <f>470/50</f>
        <v>9.4</v>
      </c>
      <c r="H118" s="30">
        <v>44594</v>
      </c>
      <c r="I118" s="26">
        <v>50</v>
      </c>
      <c r="J118" s="26" t="s">
        <v>320</v>
      </c>
      <c r="K118" s="21"/>
      <c r="L118" s="26">
        <v>50</v>
      </c>
      <c r="M118" s="27">
        <v>20</v>
      </c>
      <c r="N118" s="14"/>
    </row>
    <row r="119" spans="1:14" ht="15.75" thickBot="1" x14ac:dyDescent="0.3">
      <c r="A119" s="25">
        <v>13042292</v>
      </c>
      <c r="B119" s="26" t="s">
        <v>323</v>
      </c>
      <c r="C119" s="27" t="s">
        <v>324</v>
      </c>
      <c r="D119" s="28" t="s">
        <v>325</v>
      </c>
      <c r="E119" s="26"/>
      <c r="F119" s="27"/>
      <c r="G119" s="29">
        <f>291/14</f>
        <v>20.785714285714285</v>
      </c>
      <c r="H119" s="30">
        <v>44594</v>
      </c>
      <c r="I119" s="26">
        <v>14</v>
      </c>
      <c r="J119" s="26" t="s">
        <v>320</v>
      </c>
      <c r="K119" s="21"/>
      <c r="L119" s="26">
        <v>14</v>
      </c>
      <c r="M119" s="27">
        <v>6</v>
      </c>
      <c r="N119" s="14"/>
    </row>
    <row r="120" spans="1:14" ht="15.75" thickBot="1" x14ac:dyDescent="0.3">
      <c r="A120" s="25">
        <v>13011044</v>
      </c>
      <c r="B120" s="26" t="s">
        <v>326</v>
      </c>
      <c r="C120" s="27" t="s">
        <v>327</v>
      </c>
      <c r="D120" s="28" t="s">
        <v>328</v>
      </c>
      <c r="E120" s="26"/>
      <c r="F120" s="27"/>
      <c r="G120" s="29">
        <f>28/6</f>
        <v>4.666666666666667</v>
      </c>
      <c r="H120" s="30">
        <v>44594</v>
      </c>
      <c r="I120" s="26">
        <v>6</v>
      </c>
      <c r="J120" s="26" t="s">
        <v>329</v>
      </c>
      <c r="K120" s="21"/>
      <c r="L120" s="26">
        <v>6</v>
      </c>
      <c r="M120" s="27">
        <v>2</v>
      </c>
      <c r="N120" s="14"/>
    </row>
    <row r="121" spans="1:14" ht="15.75" thickBot="1" x14ac:dyDescent="0.3">
      <c r="A121" s="25">
        <v>13017785</v>
      </c>
      <c r="B121" s="26" t="s">
        <v>269</v>
      </c>
      <c r="C121" s="27" t="s">
        <v>270</v>
      </c>
      <c r="D121" s="28" t="s">
        <v>271</v>
      </c>
      <c r="E121" s="26"/>
      <c r="F121" s="27"/>
      <c r="G121" s="29">
        <v>8.5</v>
      </c>
      <c r="H121" s="30">
        <v>44594</v>
      </c>
      <c r="I121" s="26">
        <v>1</v>
      </c>
      <c r="J121" s="26" t="s">
        <v>329</v>
      </c>
      <c r="K121" s="21"/>
      <c r="L121" s="26">
        <v>1</v>
      </c>
      <c r="M121" s="27">
        <v>1</v>
      </c>
      <c r="N121" s="14"/>
    </row>
    <row r="122" spans="1:14" ht="15.75" thickBot="1" x14ac:dyDescent="0.3">
      <c r="A122" s="25">
        <v>13041398</v>
      </c>
      <c r="B122" s="26" t="s">
        <v>330</v>
      </c>
      <c r="C122" s="27" t="e">
        <v>#N/A</v>
      </c>
      <c r="D122" s="28" t="s">
        <v>331</v>
      </c>
      <c r="E122" s="26"/>
      <c r="F122" s="27"/>
      <c r="G122" s="29">
        <f>268/12</f>
        <v>22.333333333333332</v>
      </c>
      <c r="H122" s="30">
        <v>44594</v>
      </c>
      <c r="I122" s="26">
        <v>12</v>
      </c>
      <c r="J122" s="26" t="s">
        <v>329</v>
      </c>
      <c r="K122" s="21"/>
      <c r="L122" s="26">
        <v>12</v>
      </c>
      <c r="M122" s="27">
        <v>5</v>
      </c>
      <c r="N122" s="14"/>
    </row>
    <row r="123" spans="1:14" ht="15.75" thickBot="1" x14ac:dyDescent="0.3">
      <c r="A123" s="25">
        <v>13041697</v>
      </c>
      <c r="B123" s="26" t="s">
        <v>332</v>
      </c>
      <c r="C123" s="27" t="e">
        <v>#N/A</v>
      </c>
      <c r="D123" s="28" t="s">
        <v>333</v>
      </c>
      <c r="E123" s="26"/>
      <c r="F123" s="27"/>
      <c r="G123" s="29">
        <f>89/60</f>
        <v>1.4833333333333334</v>
      </c>
      <c r="H123" s="30">
        <v>44594</v>
      </c>
      <c r="I123" s="26">
        <v>60</v>
      </c>
      <c r="J123" s="26" t="s">
        <v>329</v>
      </c>
      <c r="K123" s="21"/>
      <c r="L123" s="26">
        <v>60</v>
      </c>
      <c r="M123" s="27">
        <v>24</v>
      </c>
      <c r="N123" s="14"/>
    </row>
    <row r="124" spans="1:14" ht="15.75" thickBot="1" x14ac:dyDescent="0.3">
      <c r="A124" s="25">
        <v>13041999</v>
      </c>
      <c r="B124" s="26" t="s">
        <v>334</v>
      </c>
      <c r="C124" s="27" t="e">
        <v>#N/A</v>
      </c>
      <c r="D124" s="28" t="s">
        <v>335</v>
      </c>
      <c r="E124" s="26"/>
      <c r="F124" s="27"/>
      <c r="G124" s="29">
        <f>442/20</f>
        <v>22.1</v>
      </c>
      <c r="H124" s="30">
        <v>44594</v>
      </c>
      <c r="I124" s="26">
        <v>20</v>
      </c>
      <c r="J124" s="26" t="s">
        <v>329</v>
      </c>
      <c r="K124" s="21"/>
      <c r="L124" s="26">
        <v>20</v>
      </c>
      <c r="M124" s="27">
        <v>8</v>
      </c>
      <c r="N124" s="14"/>
    </row>
    <row r="125" spans="1:14" ht="26.25" thickBot="1" x14ac:dyDescent="0.3">
      <c r="A125" s="25">
        <v>13011047</v>
      </c>
      <c r="B125" s="26" t="s">
        <v>264</v>
      </c>
      <c r="C125" s="27" t="s">
        <v>336</v>
      </c>
      <c r="D125" s="28" t="s">
        <v>337</v>
      </c>
      <c r="E125" s="26"/>
      <c r="F125" s="27"/>
      <c r="G125" s="29">
        <f>990/100</f>
        <v>9.9</v>
      </c>
      <c r="H125" s="30">
        <v>44594</v>
      </c>
      <c r="I125" s="26">
        <v>3100</v>
      </c>
      <c r="J125" s="26" t="s">
        <v>338</v>
      </c>
      <c r="K125" s="21"/>
      <c r="L125" s="26">
        <v>3100</v>
      </c>
      <c r="M125" s="27">
        <v>1240</v>
      </c>
      <c r="N125" s="14"/>
    </row>
    <row r="126" spans="1:14" ht="15.75" thickBot="1" x14ac:dyDescent="0.3">
      <c r="A126" s="25">
        <v>13041091</v>
      </c>
      <c r="B126" s="26" t="s">
        <v>332</v>
      </c>
      <c r="C126" s="27" t="s">
        <v>339</v>
      </c>
      <c r="D126" s="28" t="s">
        <v>340</v>
      </c>
      <c r="E126" s="26"/>
      <c r="F126" s="27"/>
      <c r="G126" s="29">
        <v>21</v>
      </c>
      <c r="H126" s="30">
        <v>44594</v>
      </c>
      <c r="I126" s="26">
        <v>84</v>
      </c>
      <c r="J126" s="26" t="s">
        <v>341</v>
      </c>
      <c r="K126" s="21" t="s">
        <v>342</v>
      </c>
      <c r="L126" s="26">
        <v>84</v>
      </c>
      <c r="M126" s="27">
        <v>34</v>
      </c>
      <c r="N126" s="14"/>
    </row>
    <row r="127" spans="1:14" ht="15.75" thickBot="1" x14ac:dyDescent="0.3">
      <c r="A127" s="25">
        <v>13042141</v>
      </c>
      <c r="B127" s="26" t="s">
        <v>332</v>
      </c>
      <c r="C127" s="27" t="e">
        <v>#N/A</v>
      </c>
      <c r="D127" s="28" t="s">
        <v>343</v>
      </c>
      <c r="E127" s="26"/>
      <c r="F127" s="27"/>
      <c r="G127" s="29">
        <f>25.9/16</f>
        <v>1.6187499999999999</v>
      </c>
      <c r="H127" s="30">
        <v>44594</v>
      </c>
      <c r="I127" s="26">
        <v>7504</v>
      </c>
      <c r="J127" s="26" t="s">
        <v>341</v>
      </c>
      <c r="K127" s="21" t="s">
        <v>342</v>
      </c>
      <c r="L127" s="26">
        <v>7504</v>
      </c>
      <c r="M127" s="27">
        <v>3002</v>
      </c>
      <c r="N127" s="14"/>
    </row>
    <row r="128" spans="1:14" ht="15.75" thickBot="1" x14ac:dyDescent="0.3">
      <c r="A128" s="25">
        <v>13011005</v>
      </c>
      <c r="B128" s="26" t="s">
        <v>344</v>
      </c>
      <c r="C128" s="27" t="s">
        <v>345</v>
      </c>
      <c r="D128" s="28" t="s">
        <v>346</v>
      </c>
      <c r="E128" s="26"/>
      <c r="F128" s="27"/>
      <c r="G128" s="29">
        <v>385</v>
      </c>
      <c r="H128" s="30">
        <v>44594</v>
      </c>
      <c r="I128" s="26">
        <v>15</v>
      </c>
      <c r="J128" s="26">
        <v>2000075999</v>
      </c>
      <c r="K128" s="21" t="s">
        <v>274</v>
      </c>
      <c r="L128" s="26">
        <v>15</v>
      </c>
      <c r="M128" s="27">
        <v>6</v>
      </c>
      <c r="N128" s="14"/>
    </row>
    <row r="129" spans="1:14" ht="15.75" thickBot="1" x14ac:dyDescent="0.3">
      <c r="A129" s="25">
        <v>13041091</v>
      </c>
      <c r="B129" s="26" t="s">
        <v>332</v>
      </c>
      <c r="C129" s="27" t="s">
        <v>339</v>
      </c>
      <c r="D129" s="28" t="s">
        <v>340</v>
      </c>
      <c r="E129" s="26"/>
      <c r="F129" s="27"/>
      <c r="G129" s="29">
        <v>21</v>
      </c>
      <c r="H129" s="30">
        <v>44594</v>
      </c>
      <c r="I129" s="26">
        <v>23</v>
      </c>
      <c r="J129" s="26" t="s">
        <v>347</v>
      </c>
      <c r="K129" s="21" t="s">
        <v>342</v>
      </c>
      <c r="L129" s="26">
        <v>23</v>
      </c>
      <c r="M129" s="27">
        <v>9</v>
      </c>
      <c r="N129" s="14"/>
    </row>
    <row r="130" spans="1:14" ht="15.75" thickBot="1" x14ac:dyDescent="0.3">
      <c r="A130" s="25">
        <v>13042141</v>
      </c>
      <c r="B130" s="26" t="s">
        <v>332</v>
      </c>
      <c r="C130" s="27" t="e">
        <v>#N/A</v>
      </c>
      <c r="D130" s="28" t="s">
        <v>343</v>
      </c>
      <c r="E130" s="26"/>
      <c r="F130" s="27"/>
      <c r="G130" s="29">
        <f>25.9/16</f>
        <v>1.6187499999999999</v>
      </c>
      <c r="H130" s="30">
        <v>44594</v>
      </c>
      <c r="I130" s="26">
        <v>1520</v>
      </c>
      <c r="J130" s="26" t="s">
        <v>347</v>
      </c>
      <c r="K130" s="21" t="s">
        <v>342</v>
      </c>
      <c r="L130" s="26">
        <v>1520</v>
      </c>
      <c r="M130" s="27">
        <v>608</v>
      </c>
      <c r="N130" s="14"/>
    </row>
    <row r="131" spans="1:14" ht="15.75" thickBot="1" x14ac:dyDescent="0.3">
      <c r="A131" s="25">
        <v>13041052</v>
      </c>
      <c r="B131" s="26" t="s">
        <v>348</v>
      </c>
      <c r="C131" s="27" t="s">
        <v>349</v>
      </c>
      <c r="D131" s="28" t="s">
        <v>350</v>
      </c>
      <c r="E131" s="26"/>
      <c r="F131" s="27"/>
      <c r="G131" s="29">
        <f>1090/50</f>
        <v>21.8</v>
      </c>
      <c r="H131" s="30">
        <v>44595</v>
      </c>
      <c r="I131" s="26">
        <v>150</v>
      </c>
      <c r="J131" s="26" t="s">
        <v>351</v>
      </c>
      <c r="K131" s="21"/>
      <c r="L131" s="26">
        <v>150</v>
      </c>
      <c r="M131" s="27">
        <v>60</v>
      </c>
      <c r="N131" s="14"/>
    </row>
    <row r="132" spans="1:14" ht="15.75" thickBot="1" x14ac:dyDescent="0.3">
      <c r="A132" s="25">
        <v>13010382</v>
      </c>
      <c r="B132" s="26" t="s">
        <v>267</v>
      </c>
      <c r="C132" s="27" t="e">
        <v>#N/A</v>
      </c>
      <c r="D132" s="28" t="s">
        <v>268</v>
      </c>
      <c r="E132" s="26"/>
      <c r="F132" s="27"/>
      <c r="G132" s="29">
        <f>385/20</f>
        <v>19.25</v>
      </c>
      <c r="H132" s="30">
        <v>44595</v>
      </c>
      <c r="I132" s="26">
        <v>20</v>
      </c>
      <c r="J132" s="26" t="s">
        <v>352</v>
      </c>
      <c r="K132" s="21"/>
      <c r="L132" s="26">
        <v>20</v>
      </c>
      <c r="M132" s="27">
        <v>8</v>
      </c>
      <c r="N132" s="14"/>
    </row>
    <row r="133" spans="1:14" ht="15.75" thickBot="1" x14ac:dyDescent="0.3">
      <c r="A133" s="25">
        <v>13017785</v>
      </c>
      <c r="B133" s="26" t="s">
        <v>269</v>
      </c>
      <c r="C133" s="27" t="s">
        <v>270</v>
      </c>
      <c r="D133" s="28" t="s">
        <v>271</v>
      </c>
      <c r="E133" s="26"/>
      <c r="F133" s="27"/>
      <c r="G133" s="29">
        <v>8.5</v>
      </c>
      <c r="H133" s="30">
        <v>44595</v>
      </c>
      <c r="I133" s="26">
        <v>1</v>
      </c>
      <c r="J133" s="26" t="s">
        <v>352</v>
      </c>
      <c r="K133" s="21"/>
      <c r="L133" s="26">
        <v>1</v>
      </c>
      <c r="M133" s="27">
        <v>1</v>
      </c>
      <c r="N133" s="14"/>
    </row>
    <row r="134" spans="1:14" ht="15.75" thickBot="1" x14ac:dyDescent="0.3">
      <c r="A134" s="25">
        <v>13041300</v>
      </c>
      <c r="B134" s="26" t="s">
        <v>321</v>
      </c>
      <c r="C134" s="27" t="e">
        <v>#N/A</v>
      </c>
      <c r="D134" s="28" t="s">
        <v>322</v>
      </c>
      <c r="E134" s="26"/>
      <c r="F134" s="27"/>
      <c r="G134" s="29">
        <f>470/50</f>
        <v>9.4</v>
      </c>
      <c r="H134" s="30">
        <v>44595</v>
      </c>
      <c r="I134" s="26">
        <v>50</v>
      </c>
      <c r="J134" s="26" t="s">
        <v>352</v>
      </c>
      <c r="K134" s="21"/>
      <c r="L134" s="26">
        <v>50</v>
      </c>
      <c r="M134" s="27">
        <v>20</v>
      </c>
      <c r="N134" s="14"/>
    </row>
    <row r="135" spans="1:14" ht="15.75" thickBot="1" x14ac:dyDescent="0.3">
      <c r="A135" s="25">
        <v>13042299</v>
      </c>
      <c r="B135" s="26" t="s">
        <v>330</v>
      </c>
      <c r="C135" s="27" t="e">
        <v>#N/A</v>
      </c>
      <c r="D135" s="28" t="s">
        <v>353</v>
      </c>
      <c r="E135" s="26"/>
      <c r="F135" s="27"/>
      <c r="G135" s="29">
        <f>300/100</f>
        <v>3</v>
      </c>
      <c r="H135" s="30">
        <v>44595</v>
      </c>
      <c r="I135" s="26">
        <v>100</v>
      </c>
      <c r="J135" s="26" t="s">
        <v>352</v>
      </c>
      <c r="K135" s="21"/>
      <c r="L135" s="26">
        <v>100</v>
      </c>
      <c r="M135" s="27">
        <v>40</v>
      </c>
      <c r="N135" s="14"/>
    </row>
    <row r="136" spans="1:14" ht="15.75" thickBot="1" x14ac:dyDescent="0.3">
      <c r="A136" s="25">
        <v>13043138</v>
      </c>
      <c r="B136" s="26" t="s">
        <v>354</v>
      </c>
      <c r="C136" s="27" t="s">
        <v>355</v>
      </c>
      <c r="D136" s="28" t="s">
        <v>356</v>
      </c>
      <c r="E136" s="26"/>
      <c r="F136" s="27"/>
      <c r="G136" s="29">
        <f>37/20</f>
        <v>1.85</v>
      </c>
      <c r="H136" s="30">
        <v>44595</v>
      </c>
      <c r="I136" s="26">
        <v>20</v>
      </c>
      <c r="J136" s="26" t="s">
        <v>352</v>
      </c>
      <c r="K136" s="21"/>
      <c r="L136" s="26">
        <v>20</v>
      </c>
      <c r="M136" s="27">
        <v>8</v>
      </c>
      <c r="N136" s="14"/>
    </row>
    <row r="137" spans="1:14" ht="15.75" thickBot="1" x14ac:dyDescent="0.3">
      <c r="A137" s="25">
        <v>13041240</v>
      </c>
      <c r="B137" s="26" t="s">
        <v>357</v>
      </c>
      <c r="C137" s="27" t="e">
        <v>#N/A</v>
      </c>
      <c r="D137" s="28" t="s">
        <v>358</v>
      </c>
      <c r="E137" s="26"/>
      <c r="F137" s="27"/>
      <c r="G137" s="29">
        <f>32.5/10</f>
        <v>3.25</v>
      </c>
      <c r="H137" s="30">
        <v>44595</v>
      </c>
      <c r="I137" s="26">
        <v>10</v>
      </c>
      <c r="J137" s="26" t="s">
        <v>352</v>
      </c>
      <c r="K137" s="21"/>
      <c r="L137" s="26">
        <v>10</v>
      </c>
      <c r="M137" s="27">
        <v>4</v>
      </c>
      <c r="N137" s="14"/>
    </row>
    <row r="138" spans="1:14" ht="15.75" thickBot="1" x14ac:dyDescent="0.3">
      <c r="A138" s="25">
        <v>13011086</v>
      </c>
      <c r="B138" s="26" t="s">
        <v>359</v>
      </c>
      <c r="C138" s="27" t="s">
        <v>30</v>
      </c>
      <c r="D138" s="28" t="s">
        <v>88</v>
      </c>
      <c r="E138" s="26"/>
      <c r="F138" s="27"/>
      <c r="G138" s="29">
        <v>1790</v>
      </c>
      <c r="H138" s="30">
        <v>44595</v>
      </c>
      <c r="I138" s="26">
        <v>178</v>
      </c>
      <c r="J138" s="26">
        <v>26736</v>
      </c>
      <c r="K138" s="21" t="s">
        <v>274</v>
      </c>
      <c r="L138" s="26">
        <v>178</v>
      </c>
      <c r="M138" s="27">
        <v>71</v>
      </c>
      <c r="N138" s="14"/>
    </row>
    <row r="139" spans="1:14" ht="15.75" thickBot="1" x14ac:dyDescent="0.3">
      <c r="A139" s="25">
        <v>13011037</v>
      </c>
      <c r="B139" s="26" t="s">
        <v>264</v>
      </c>
      <c r="C139" s="27" t="s">
        <v>360</v>
      </c>
      <c r="D139" s="28" t="s">
        <v>361</v>
      </c>
      <c r="E139" s="26"/>
      <c r="F139" s="27"/>
      <c r="G139" s="29">
        <v>69.099999999999994</v>
      </c>
      <c r="H139" s="30">
        <v>44596</v>
      </c>
      <c r="I139" s="26">
        <v>60</v>
      </c>
      <c r="J139" s="26">
        <v>60701871</v>
      </c>
      <c r="K139" s="21" t="s">
        <v>274</v>
      </c>
      <c r="L139" s="26">
        <v>60</v>
      </c>
      <c r="M139" s="27">
        <v>24</v>
      </c>
      <c r="N139" s="14"/>
    </row>
    <row r="140" spans="1:14" ht="15.75" thickBot="1" x14ac:dyDescent="0.3">
      <c r="A140" s="25">
        <v>13017785</v>
      </c>
      <c r="B140" s="26" t="s">
        <v>269</v>
      </c>
      <c r="C140" s="27" t="s">
        <v>270</v>
      </c>
      <c r="D140" s="28" t="s">
        <v>271</v>
      </c>
      <c r="E140" s="26"/>
      <c r="F140" s="27"/>
      <c r="G140" s="29">
        <v>8.5</v>
      </c>
      <c r="H140" s="30">
        <v>44596</v>
      </c>
      <c r="I140" s="26">
        <v>403</v>
      </c>
      <c r="J140" s="26" t="s">
        <v>362</v>
      </c>
      <c r="K140" s="21"/>
      <c r="L140" s="26">
        <v>403</v>
      </c>
      <c r="M140" s="27">
        <v>161</v>
      </c>
      <c r="N140" s="14"/>
    </row>
    <row r="141" spans="1:14" ht="15.75" thickBot="1" x14ac:dyDescent="0.3">
      <c r="A141" s="25">
        <v>13041052</v>
      </c>
      <c r="B141" s="26" t="s">
        <v>348</v>
      </c>
      <c r="C141" s="27" t="s">
        <v>349</v>
      </c>
      <c r="D141" s="28" t="s">
        <v>350</v>
      </c>
      <c r="E141" s="26"/>
      <c r="F141" s="27"/>
      <c r="G141" s="29">
        <f>1090/50</f>
        <v>21.8</v>
      </c>
      <c r="H141" s="30">
        <v>44596</v>
      </c>
      <c r="I141" s="26">
        <v>350</v>
      </c>
      <c r="J141" s="26" t="s">
        <v>363</v>
      </c>
      <c r="K141" s="21"/>
      <c r="L141" s="26">
        <v>350</v>
      </c>
      <c r="M141" s="27">
        <v>140</v>
      </c>
      <c r="N141" s="14"/>
    </row>
    <row r="142" spans="1:14" ht="15.75" thickBot="1" x14ac:dyDescent="0.3">
      <c r="A142" s="25">
        <v>13010590</v>
      </c>
      <c r="B142" s="26" t="s">
        <v>330</v>
      </c>
      <c r="C142" s="27" t="s">
        <v>364</v>
      </c>
      <c r="D142" s="28" t="s">
        <v>365</v>
      </c>
      <c r="E142" s="26"/>
      <c r="F142" s="27"/>
      <c r="G142" s="29">
        <v>85</v>
      </c>
      <c r="H142" s="30">
        <v>44596</v>
      </c>
      <c r="I142" s="26">
        <v>1</v>
      </c>
      <c r="J142" s="26" t="s">
        <v>366</v>
      </c>
      <c r="K142" s="21"/>
      <c r="L142" s="26">
        <v>1</v>
      </c>
      <c r="M142" s="27">
        <v>1</v>
      </c>
      <c r="N142" s="14"/>
    </row>
    <row r="143" spans="1:14" ht="15.75" thickBot="1" x14ac:dyDescent="0.3">
      <c r="A143" s="25">
        <v>13042292</v>
      </c>
      <c r="B143" s="26" t="s">
        <v>323</v>
      </c>
      <c r="C143" s="27" t="s">
        <v>324</v>
      </c>
      <c r="D143" s="28" t="s">
        <v>325</v>
      </c>
      <c r="E143" s="26"/>
      <c r="F143" s="27"/>
      <c r="G143" s="29">
        <f>291/14</f>
        <v>20.785714285714285</v>
      </c>
      <c r="H143" s="30">
        <v>44596</v>
      </c>
      <c r="I143" s="26">
        <v>14</v>
      </c>
      <c r="J143" s="26" t="s">
        <v>366</v>
      </c>
      <c r="K143" s="21"/>
      <c r="L143" s="26">
        <v>14</v>
      </c>
      <c r="M143" s="27">
        <v>6</v>
      </c>
      <c r="N143" s="14"/>
    </row>
    <row r="144" spans="1:14" ht="15.75" thickBot="1" x14ac:dyDescent="0.3">
      <c r="A144" s="25">
        <v>13041923</v>
      </c>
      <c r="B144" s="26" t="s">
        <v>326</v>
      </c>
      <c r="C144" s="27" t="e">
        <v>#N/A</v>
      </c>
      <c r="D144" s="28" t="s">
        <v>367</v>
      </c>
      <c r="E144" s="26"/>
      <c r="F144" s="27"/>
      <c r="G144" s="29">
        <f>17/14</f>
        <v>1.2142857142857142</v>
      </c>
      <c r="H144" s="30">
        <v>44596</v>
      </c>
      <c r="I144" s="26">
        <v>14</v>
      </c>
      <c r="J144" s="26" t="s">
        <v>368</v>
      </c>
      <c r="K144" s="21"/>
      <c r="L144" s="26">
        <v>14</v>
      </c>
      <c r="M144" s="27">
        <v>6</v>
      </c>
      <c r="N144" s="14"/>
    </row>
    <row r="145" spans="1:14" ht="15.75" thickBot="1" x14ac:dyDescent="0.3">
      <c r="A145" s="25">
        <v>13042159</v>
      </c>
      <c r="B145" s="26" t="s">
        <v>369</v>
      </c>
      <c r="C145" s="27" t="s">
        <v>370</v>
      </c>
      <c r="D145" s="28" t="s">
        <v>371</v>
      </c>
      <c r="E145" s="26"/>
      <c r="F145" s="27"/>
      <c r="G145" s="29">
        <f>28/14</f>
        <v>2</v>
      </c>
      <c r="H145" s="30">
        <v>44596</v>
      </c>
      <c r="I145" s="26">
        <v>14</v>
      </c>
      <c r="J145" s="26" t="s">
        <v>368</v>
      </c>
      <c r="K145" s="21"/>
      <c r="L145" s="26">
        <v>14</v>
      </c>
      <c r="M145" s="27">
        <v>6</v>
      </c>
      <c r="N145" s="14"/>
    </row>
    <row r="146" spans="1:14" ht="15.75" thickBot="1" x14ac:dyDescent="0.3">
      <c r="A146" s="25">
        <v>13010350</v>
      </c>
      <c r="B146" s="26" t="s">
        <v>326</v>
      </c>
      <c r="C146" s="27" t="e">
        <v>#N/A</v>
      </c>
      <c r="D146" s="28" t="s">
        <v>372</v>
      </c>
      <c r="E146" s="26"/>
      <c r="F146" s="27"/>
      <c r="G146" s="29">
        <f>67.5/3</f>
        <v>22.5</v>
      </c>
      <c r="H146" s="30">
        <v>44596</v>
      </c>
      <c r="I146" s="26">
        <v>6</v>
      </c>
      <c r="J146" s="26" t="s">
        <v>368</v>
      </c>
      <c r="K146" s="21"/>
      <c r="L146" s="26">
        <v>6</v>
      </c>
      <c r="M146" s="27">
        <v>2</v>
      </c>
      <c r="N146" s="14"/>
    </row>
    <row r="147" spans="1:14" ht="15.75" thickBot="1" x14ac:dyDescent="0.3">
      <c r="A147" s="25">
        <v>13010350</v>
      </c>
      <c r="B147" s="26" t="s">
        <v>326</v>
      </c>
      <c r="C147" s="27" t="e">
        <v>#N/A</v>
      </c>
      <c r="D147" s="28" t="s">
        <v>372</v>
      </c>
      <c r="E147" s="26"/>
      <c r="F147" s="27"/>
      <c r="G147" s="29">
        <f>67.5/3</f>
        <v>22.5</v>
      </c>
      <c r="H147" s="30">
        <v>44596</v>
      </c>
      <c r="I147" s="26">
        <v>3</v>
      </c>
      <c r="J147" s="26" t="s">
        <v>368</v>
      </c>
      <c r="K147" s="21"/>
      <c r="L147" s="26">
        <v>3</v>
      </c>
      <c r="M147" s="27">
        <v>1</v>
      </c>
      <c r="N147" s="14"/>
    </row>
    <row r="148" spans="1:14" ht="15.75" thickBot="1" x14ac:dyDescent="0.3">
      <c r="A148" s="25">
        <v>13010350</v>
      </c>
      <c r="B148" s="26" t="s">
        <v>326</v>
      </c>
      <c r="C148" s="27" t="e">
        <v>#N/A</v>
      </c>
      <c r="D148" s="28" t="s">
        <v>372</v>
      </c>
      <c r="E148" s="26"/>
      <c r="F148" s="27"/>
      <c r="G148" s="29">
        <f>67.5/3</f>
        <v>22.5</v>
      </c>
      <c r="H148" s="30">
        <v>44596</v>
      </c>
      <c r="I148" s="26">
        <v>6</v>
      </c>
      <c r="J148" s="26" t="s">
        <v>368</v>
      </c>
      <c r="K148" s="21"/>
      <c r="L148" s="26">
        <v>6</v>
      </c>
      <c r="M148" s="27">
        <v>2</v>
      </c>
      <c r="N148" s="14"/>
    </row>
    <row r="149" spans="1:14" ht="15.75" thickBot="1" x14ac:dyDescent="0.3">
      <c r="A149" s="25">
        <v>13010350</v>
      </c>
      <c r="B149" s="26" t="s">
        <v>326</v>
      </c>
      <c r="C149" s="27" t="e">
        <v>#N/A</v>
      </c>
      <c r="D149" s="28" t="s">
        <v>372</v>
      </c>
      <c r="E149" s="26"/>
      <c r="F149" s="27"/>
      <c r="G149" s="29">
        <f>67.5/3</f>
        <v>22.5</v>
      </c>
      <c r="H149" s="30">
        <v>44596</v>
      </c>
      <c r="I149" s="26">
        <v>18</v>
      </c>
      <c r="J149" s="26" t="s">
        <v>368</v>
      </c>
      <c r="K149" s="21"/>
      <c r="L149" s="26">
        <v>18</v>
      </c>
      <c r="M149" s="27">
        <v>7</v>
      </c>
      <c r="N149" s="14"/>
    </row>
    <row r="150" spans="1:14" ht="15.75" thickBot="1" x14ac:dyDescent="0.3">
      <c r="A150" s="25">
        <v>13010715</v>
      </c>
      <c r="B150" s="26" t="s">
        <v>264</v>
      </c>
      <c r="C150" s="27" t="s">
        <v>373</v>
      </c>
      <c r="D150" s="28" t="s">
        <v>374</v>
      </c>
      <c r="E150" s="26"/>
      <c r="F150" s="27"/>
      <c r="G150" s="29">
        <v>69</v>
      </c>
      <c r="H150" s="30">
        <v>44596</v>
      </c>
      <c r="I150" s="26">
        <v>5</v>
      </c>
      <c r="J150" s="26" t="s">
        <v>375</v>
      </c>
      <c r="K150" s="21"/>
      <c r="L150" s="26">
        <v>5</v>
      </c>
      <c r="M150" s="27">
        <v>2</v>
      </c>
      <c r="N150" s="14"/>
    </row>
    <row r="151" spans="1:14" ht="15.75" thickBot="1" x14ac:dyDescent="0.3">
      <c r="A151" s="25">
        <v>13044040</v>
      </c>
      <c r="B151" s="26" t="s">
        <v>242</v>
      </c>
      <c r="C151" s="27" t="e">
        <v>#N/A</v>
      </c>
      <c r="D151" s="28" t="s">
        <v>376</v>
      </c>
      <c r="E151" s="26"/>
      <c r="F151" s="27"/>
      <c r="G151" s="29">
        <f>91.5/30</f>
        <v>3.05</v>
      </c>
      <c r="H151" s="30">
        <v>44596</v>
      </c>
      <c r="I151" s="26">
        <v>30</v>
      </c>
      <c r="J151" s="26" t="s">
        <v>375</v>
      </c>
      <c r="K151" s="21"/>
      <c r="L151" s="26">
        <v>30</v>
      </c>
      <c r="M151" s="27">
        <v>12</v>
      </c>
      <c r="N151" s="14"/>
    </row>
    <row r="152" spans="1:14" ht="15.75" thickBot="1" x14ac:dyDescent="0.3">
      <c r="A152" s="25">
        <v>13017786</v>
      </c>
      <c r="B152" s="26" t="s">
        <v>377</v>
      </c>
      <c r="C152" s="27" t="s">
        <v>378</v>
      </c>
      <c r="D152" s="28" t="s">
        <v>379</v>
      </c>
      <c r="E152" s="26"/>
      <c r="F152" s="27"/>
      <c r="G152" s="29">
        <v>6975.85</v>
      </c>
      <c r="H152" s="30">
        <v>44596</v>
      </c>
      <c r="I152" s="26">
        <v>10</v>
      </c>
      <c r="J152" s="26">
        <v>928067047</v>
      </c>
      <c r="K152" s="21" t="s">
        <v>279</v>
      </c>
      <c r="L152" s="26">
        <v>10</v>
      </c>
      <c r="M152" s="27">
        <v>4</v>
      </c>
      <c r="N152" s="14"/>
    </row>
    <row r="153" spans="1:14" ht="15.75" thickBot="1" x14ac:dyDescent="0.3">
      <c r="A153" s="25">
        <v>13041281</v>
      </c>
      <c r="B153" s="26" t="s">
        <v>380</v>
      </c>
      <c r="C153" s="27" t="s">
        <v>381</v>
      </c>
      <c r="D153" s="28" t="s">
        <v>382</v>
      </c>
      <c r="E153" s="26"/>
      <c r="F153" s="27"/>
      <c r="G153" s="29">
        <f>35/30</f>
        <v>1.1666666666666667</v>
      </c>
      <c r="H153" s="30">
        <v>44597</v>
      </c>
      <c r="I153" s="26">
        <v>30</v>
      </c>
      <c r="J153" s="26" t="s">
        <v>383</v>
      </c>
      <c r="K153" s="21"/>
      <c r="L153" s="26">
        <v>30</v>
      </c>
      <c r="M153" s="27">
        <v>12</v>
      </c>
      <c r="N153" s="14"/>
    </row>
    <row r="154" spans="1:14" ht="15.75" thickBot="1" x14ac:dyDescent="0.3">
      <c r="A154" s="25">
        <v>13041398</v>
      </c>
      <c r="B154" s="26" t="s">
        <v>330</v>
      </c>
      <c r="C154" s="27" t="e">
        <v>#N/A</v>
      </c>
      <c r="D154" s="28" t="s">
        <v>331</v>
      </c>
      <c r="E154" s="26"/>
      <c r="F154" s="27"/>
      <c r="G154" s="29">
        <f>286/12</f>
        <v>23.833333333333332</v>
      </c>
      <c r="H154" s="30">
        <v>44597</v>
      </c>
      <c r="I154" s="26">
        <v>12</v>
      </c>
      <c r="J154" s="26" t="s">
        <v>383</v>
      </c>
      <c r="K154" s="21"/>
      <c r="L154" s="26">
        <v>12</v>
      </c>
      <c r="M154" s="27">
        <v>5</v>
      </c>
      <c r="N154" s="14"/>
    </row>
    <row r="155" spans="1:14" ht="15.75" thickBot="1" x14ac:dyDescent="0.3">
      <c r="A155" s="25">
        <v>13041923</v>
      </c>
      <c r="B155" s="26" t="s">
        <v>326</v>
      </c>
      <c r="C155" s="27" t="e">
        <v>#N/A</v>
      </c>
      <c r="D155" s="28" t="s">
        <v>367</v>
      </c>
      <c r="E155" s="26"/>
      <c r="F155" s="27"/>
      <c r="G155" s="29">
        <f>17/14</f>
        <v>1.2142857142857142</v>
      </c>
      <c r="H155" s="30">
        <v>44597</v>
      </c>
      <c r="I155" s="26">
        <v>14</v>
      </c>
      <c r="J155" s="26" t="s">
        <v>383</v>
      </c>
      <c r="K155" s="21"/>
      <c r="L155" s="26">
        <v>14</v>
      </c>
      <c r="M155" s="27">
        <v>6</v>
      </c>
      <c r="N155" s="14"/>
    </row>
    <row r="156" spans="1:14" ht="15.75" thickBot="1" x14ac:dyDescent="0.3">
      <c r="A156" s="25">
        <v>13042159</v>
      </c>
      <c r="B156" s="26" t="s">
        <v>369</v>
      </c>
      <c r="C156" s="27" t="s">
        <v>370</v>
      </c>
      <c r="D156" s="28" t="s">
        <v>371</v>
      </c>
      <c r="E156" s="26"/>
      <c r="F156" s="27"/>
      <c r="G156" s="29">
        <f>28/14</f>
        <v>2</v>
      </c>
      <c r="H156" s="30">
        <v>44597</v>
      </c>
      <c r="I156" s="26">
        <v>14</v>
      </c>
      <c r="J156" s="26" t="s">
        <v>383</v>
      </c>
      <c r="K156" s="21"/>
      <c r="L156" s="26">
        <v>14</v>
      </c>
      <c r="M156" s="27">
        <v>6</v>
      </c>
      <c r="N156" s="14"/>
    </row>
    <row r="157" spans="1:14" ht="15.75" thickBot="1" x14ac:dyDescent="0.3">
      <c r="A157" s="25">
        <v>13043250</v>
      </c>
      <c r="B157" s="26" t="s">
        <v>323</v>
      </c>
      <c r="C157" s="27" t="e">
        <v>#N/A</v>
      </c>
      <c r="D157" s="28" t="s">
        <v>384</v>
      </c>
      <c r="E157" s="26"/>
      <c r="F157" s="27"/>
      <c r="G157" s="29">
        <f>417.5/20</f>
        <v>20.875</v>
      </c>
      <c r="H157" s="30">
        <v>44597</v>
      </c>
      <c r="I157" s="26">
        <v>20</v>
      </c>
      <c r="J157" s="26" t="s">
        <v>383</v>
      </c>
      <c r="K157" s="21"/>
      <c r="L157" s="26">
        <v>20</v>
      </c>
      <c r="M157" s="27">
        <v>8</v>
      </c>
      <c r="N157" s="14"/>
    </row>
    <row r="158" spans="1:14" ht="15.75" thickBot="1" x14ac:dyDescent="0.3">
      <c r="A158" s="25">
        <v>13041256</v>
      </c>
      <c r="B158" s="26" t="s">
        <v>385</v>
      </c>
      <c r="C158" s="27" t="e">
        <v>#N/A</v>
      </c>
      <c r="D158" s="28" t="s">
        <v>386</v>
      </c>
      <c r="E158" s="26"/>
      <c r="F158" s="27"/>
      <c r="G158" s="29">
        <f>253/50</f>
        <v>5.0599999999999996</v>
      </c>
      <c r="H158" s="30">
        <v>44597</v>
      </c>
      <c r="I158" s="26">
        <v>50</v>
      </c>
      <c r="J158" s="26" t="s">
        <v>387</v>
      </c>
      <c r="K158" s="21"/>
      <c r="L158" s="26">
        <v>50</v>
      </c>
      <c r="M158" s="27">
        <v>20</v>
      </c>
      <c r="N158" s="14"/>
    </row>
    <row r="159" spans="1:14" ht="15.75" thickBot="1" x14ac:dyDescent="0.3">
      <c r="A159" s="25">
        <v>13041300</v>
      </c>
      <c r="B159" s="26" t="s">
        <v>321</v>
      </c>
      <c r="C159" s="27" t="e">
        <v>#N/A</v>
      </c>
      <c r="D159" s="28" t="s">
        <v>322</v>
      </c>
      <c r="E159" s="26"/>
      <c r="F159" s="27"/>
      <c r="G159" s="29">
        <f>470/50</f>
        <v>9.4</v>
      </c>
      <c r="H159" s="30">
        <v>44597</v>
      </c>
      <c r="I159" s="26">
        <v>100</v>
      </c>
      <c r="J159" s="26" t="s">
        <v>387</v>
      </c>
      <c r="K159" s="21"/>
      <c r="L159" s="26">
        <v>100</v>
      </c>
      <c r="M159" s="27">
        <v>40</v>
      </c>
      <c r="N159" s="14"/>
    </row>
    <row r="160" spans="1:14" ht="15.75" thickBot="1" x14ac:dyDescent="0.3">
      <c r="A160" s="25">
        <v>13041999</v>
      </c>
      <c r="B160" s="26" t="s">
        <v>334</v>
      </c>
      <c r="C160" s="27" t="e">
        <v>#N/A</v>
      </c>
      <c r="D160" s="28" t="s">
        <v>335</v>
      </c>
      <c r="E160" s="26"/>
      <c r="F160" s="27"/>
      <c r="G160" s="29">
        <f>442/20</f>
        <v>22.1</v>
      </c>
      <c r="H160" s="30">
        <v>44597</v>
      </c>
      <c r="I160" s="26">
        <v>20</v>
      </c>
      <c r="J160" s="26" t="s">
        <v>387</v>
      </c>
      <c r="K160" s="21"/>
      <c r="L160" s="26">
        <v>20</v>
      </c>
      <c r="M160" s="27">
        <v>8</v>
      </c>
      <c r="N160" s="14"/>
    </row>
    <row r="161" spans="1:14" ht="15.75" thickBot="1" x14ac:dyDescent="0.3">
      <c r="A161" s="25">
        <v>13042102</v>
      </c>
      <c r="B161" s="26" t="s">
        <v>388</v>
      </c>
      <c r="C161" s="27" t="e">
        <v>#N/A</v>
      </c>
      <c r="D161" s="28" t="s">
        <v>389</v>
      </c>
      <c r="E161" s="26"/>
      <c r="F161" s="27"/>
      <c r="G161" s="29">
        <v>32</v>
      </c>
      <c r="H161" s="30">
        <v>44597</v>
      </c>
      <c r="I161" s="26">
        <v>1</v>
      </c>
      <c r="J161" s="26" t="s">
        <v>387</v>
      </c>
      <c r="K161" s="21"/>
      <c r="L161" s="26">
        <v>1</v>
      </c>
      <c r="M161" s="27">
        <v>1</v>
      </c>
      <c r="N161" s="14"/>
    </row>
    <row r="162" spans="1:14" ht="15.75" thickBot="1" x14ac:dyDescent="0.3">
      <c r="A162" s="25">
        <v>13042292</v>
      </c>
      <c r="B162" s="26" t="s">
        <v>323</v>
      </c>
      <c r="C162" s="27" t="s">
        <v>324</v>
      </c>
      <c r="D162" s="28" t="s">
        <v>325</v>
      </c>
      <c r="E162" s="26"/>
      <c r="F162" s="27"/>
      <c r="G162" s="29">
        <f>291/14</f>
        <v>20.785714285714285</v>
      </c>
      <c r="H162" s="30">
        <v>44597</v>
      </c>
      <c r="I162" s="26">
        <v>28</v>
      </c>
      <c r="J162" s="26" t="s">
        <v>387</v>
      </c>
      <c r="K162" s="21"/>
      <c r="L162" s="26">
        <v>28</v>
      </c>
      <c r="M162" s="27">
        <v>11</v>
      </c>
      <c r="N162" s="14"/>
    </row>
    <row r="163" spans="1:14" ht="15.75" thickBot="1" x14ac:dyDescent="0.3">
      <c r="A163" s="25">
        <v>13042299</v>
      </c>
      <c r="B163" s="26" t="s">
        <v>330</v>
      </c>
      <c r="C163" s="27" t="e">
        <v>#N/A</v>
      </c>
      <c r="D163" s="28" t="s">
        <v>353</v>
      </c>
      <c r="E163" s="26"/>
      <c r="F163" s="27"/>
      <c r="G163" s="29">
        <f>300/100</f>
        <v>3</v>
      </c>
      <c r="H163" s="30">
        <v>44597</v>
      </c>
      <c r="I163" s="26">
        <v>100</v>
      </c>
      <c r="J163" s="26" t="s">
        <v>387</v>
      </c>
      <c r="K163" s="21"/>
      <c r="L163" s="26">
        <v>100</v>
      </c>
      <c r="M163" s="27">
        <v>40</v>
      </c>
      <c r="N163" s="14"/>
    </row>
    <row r="164" spans="1:14" ht="15.75" thickBot="1" x14ac:dyDescent="0.3">
      <c r="A164" s="25">
        <v>13043088</v>
      </c>
      <c r="B164" s="26" t="s">
        <v>357</v>
      </c>
      <c r="C164" s="27" t="s">
        <v>19</v>
      </c>
      <c r="D164" s="28" t="s">
        <v>76</v>
      </c>
      <c r="E164" s="26"/>
      <c r="F164" s="27"/>
      <c r="G164" s="29">
        <f>91/30</f>
        <v>3.0333333333333332</v>
      </c>
      <c r="H164" s="30">
        <v>44597</v>
      </c>
      <c r="I164" s="26">
        <v>30</v>
      </c>
      <c r="J164" s="26" t="s">
        <v>387</v>
      </c>
      <c r="K164" s="21"/>
      <c r="L164" s="26">
        <v>30</v>
      </c>
      <c r="M164" s="27">
        <v>12</v>
      </c>
      <c r="N164" s="14"/>
    </row>
    <row r="165" spans="1:14" ht="15.75" thickBot="1" x14ac:dyDescent="0.3">
      <c r="A165" s="25">
        <v>13043123</v>
      </c>
      <c r="B165" s="26" t="s">
        <v>390</v>
      </c>
      <c r="C165" s="27" t="s">
        <v>391</v>
      </c>
      <c r="D165" s="28" t="s">
        <v>392</v>
      </c>
      <c r="E165" s="26"/>
      <c r="F165" s="27"/>
      <c r="G165" s="29">
        <f>32/30</f>
        <v>1.0666666666666667</v>
      </c>
      <c r="H165" s="30">
        <v>44597</v>
      </c>
      <c r="I165" s="26">
        <v>30</v>
      </c>
      <c r="J165" s="26" t="s">
        <v>387</v>
      </c>
      <c r="K165" s="21"/>
      <c r="L165" s="26">
        <v>30</v>
      </c>
      <c r="M165" s="27">
        <v>12</v>
      </c>
      <c r="N165" s="14"/>
    </row>
    <row r="166" spans="1:14" ht="15.75" thickBot="1" x14ac:dyDescent="0.3">
      <c r="A166" s="25">
        <v>13041052</v>
      </c>
      <c r="B166" s="26" t="s">
        <v>348</v>
      </c>
      <c r="C166" s="27" t="s">
        <v>349</v>
      </c>
      <c r="D166" s="28" t="s">
        <v>350</v>
      </c>
      <c r="E166" s="26"/>
      <c r="F166" s="27"/>
      <c r="G166" s="29">
        <f>660/50</f>
        <v>13.2</v>
      </c>
      <c r="H166" s="30">
        <v>44597</v>
      </c>
      <c r="I166" s="26">
        <v>4000</v>
      </c>
      <c r="J166" s="26" t="s">
        <v>393</v>
      </c>
      <c r="K166" s="21"/>
      <c r="L166" s="26">
        <v>4000</v>
      </c>
      <c r="M166" s="27">
        <v>1600</v>
      </c>
      <c r="N166" s="14"/>
    </row>
    <row r="167" spans="1:14" ht="15.75" thickBot="1" x14ac:dyDescent="0.3">
      <c r="A167" s="25">
        <v>13041052</v>
      </c>
      <c r="B167" s="26" t="s">
        <v>348</v>
      </c>
      <c r="C167" s="27" t="s">
        <v>349</v>
      </c>
      <c r="D167" s="28" t="s">
        <v>350</v>
      </c>
      <c r="E167" s="26"/>
      <c r="F167" s="27"/>
      <c r="G167" s="29">
        <f>660/50</f>
        <v>13.2</v>
      </c>
      <c r="H167" s="30">
        <v>44597</v>
      </c>
      <c r="I167" s="26">
        <v>1000</v>
      </c>
      <c r="J167" s="26" t="s">
        <v>393</v>
      </c>
      <c r="K167" s="21"/>
      <c r="L167" s="26">
        <v>1000</v>
      </c>
      <c r="M167" s="27">
        <v>400</v>
      </c>
      <c r="N167" s="14"/>
    </row>
    <row r="168" spans="1:14" ht="15.75" thickBot="1" x14ac:dyDescent="0.3">
      <c r="A168" s="25">
        <v>13010590</v>
      </c>
      <c r="B168" s="26" t="s">
        <v>264</v>
      </c>
      <c r="C168" s="27" t="s">
        <v>364</v>
      </c>
      <c r="D168" s="28" t="s">
        <v>365</v>
      </c>
      <c r="E168" s="26"/>
      <c r="F168" s="27"/>
      <c r="G168" s="29">
        <f>2109.97/50</f>
        <v>42.199399999999997</v>
      </c>
      <c r="H168" s="30">
        <v>44600</v>
      </c>
      <c r="I168" s="26">
        <v>2050</v>
      </c>
      <c r="J168" s="26">
        <v>60709292</v>
      </c>
      <c r="K168" s="21" t="s">
        <v>274</v>
      </c>
      <c r="L168" s="26">
        <v>2050</v>
      </c>
      <c r="M168" s="27">
        <v>820</v>
      </c>
      <c r="N168" s="14"/>
    </row>
    <row r="169" spans="1:14" ht="15.75" thickBot="1" x14ac:dyDescent="0.3">
      <c r="A169" s="25">
        <v>13010150</v>
      </c>
      <c r="B169" s="26" t="s">
        <v>264</v>
      </c>
      <c r="C169" s="27" t="s">
        <v>336</v>
      </c>
      <c r="D169" s="28" t="s">
        <v>337</v>
      </c>
      <c r="E169" s="26"/>
      <c r="F169" s="27"/>
      <c r="G169" s="29">
        <f>990/100</f>
        <v>9.9</v>
      </c>
      <c r="H169" s="30">
        <v>44600</v>
      </c>
      <c r="I169" s="26">
        <v>100</v>
      </c>
      <c r="J169" s="26" t="s">
        <v>394</v>
      </c>
      <c r="K169" s="21"/>
      <c r="L169" s="26">
        <v>100</v>
      </c>
      <c r="M169" s="27">
        <v>40</v>
      </c>
      <c r="N169" s="14"/>
    </row>
    <row r="170" spans="1:14" ht="15.75" thickBot="1" x14ac:dyDescent="0.3">
      <c r="A170" s="25">
        <v>13010150</v>
      </c>
      <c r="B170" s="26" t="s">
        <v>264</v>
      </c>
      <c r="C170" s="27" t="s">
        <v>336</v>
      </c>
      <c r="D170" s="28" t="s">
        <v>337</v>
      </c>
      <c r="E170" s="26"/>
      <c r="F170" s="27"/>
      <c r="G170" s="29">
        <f>990/100</f>
        <v>9.9</v>
      </c>
      <c r="H170" s="30">
        <v>44600</v>
      </c>
      <c r="I170" s="26">
        <v>400</v>
      </c>
      <c r="J170" s="26" t="s">
        <v>394</v>
      </c>
      <c r="K170" s="21"/>
      <c r="L170" s="26">
        <v>400</v>
      </c>
      <c r="M170" s="27">
        <v>160</v>
      </c>
      <c r="N170" s="14"/>
    </row>
    <row r="171" spans="1:14" ht="39" thickBot="1" x14ac:dyDescent="0.3">
      <c r="A171" s="25">
        <v>13041052</v>
      </c>
      <c r="B171" s="26" t="s">
        <v>348</v>
      </c>
      <c r="C171" s="27" t="s">
        <v>349</v>
      </c>
      <c r="D171" s="28" t="s">
        <v>350</v>
      </c>
      <c r="E171" s="26"/>
      <c r="F171" s="27"/>
      <c r="G171" s="29">
        <v>0</v>
      </c>
      <c r="H171" s="30">
        <v>44601</v>
      </c>
      <c r="I171" s="26">
        <v>161500</v>
      </c>
      <c r="J171" s="26" t="s">
        <v>395</v>
      </c>
      <c r="K171" s="21"/>
      <c r="L171" s="26">
        <v>161500</v>
      </c>
      <c r="M171" s="27">
        <v>64600</v>
      </c>
      <c r="N171" s="14"/>
    </row>
    <row r="172" spans="1:14" ht="15.75" thickBot="1" x14ac:dyDescent="0.3">
      <c r="A172" s="25">
        <v>13041052</v>
      </c>
      <c r="B172" s="26" t="s">
        <v>348</v>
      </c>
      <c r="C172" s="27" t="s">
        <v>349</v>
      </c>
      <c r="D172" s="28" t="s">
        <v>350</v>
      </c>
      <c r="E172" s="26"/>
      <c r="F172" s="27"/>
      <c r="G172" s="29">
        <f>198.8/50</f>
        <v>3.9760000000000004</v>
      </c>
      <c r="H172" s="30">
        <v>44601</v>
      </c>
      <c r="I172" s="26">
        <v>7000</v>
      </c>
      <c r="J172" s="26">
        <v>11697</v>
      </c>
      <c r="K172" s="21" t="s">
        <v>274</v>
      </c>
      <c r="L172" s="26">
        <v>7000</v>
      </c>
      <c r="M172" s="27">
        <v>2800</v>
      </c>
      <c r="N172" s="14"/>
    </row>
    <row r="173" spans="1:14" ht="15.75" thickBot="1" x14ac:dyDescent="0.3">
      <c r="A173" s="25">
        <v>13041049</v>
      </c>
      <c r="B173" s="26" t="s">
        <v>348</v>
      </c>
      <c r="C173" s="27" t="e">
        <v>#N/A</v>
      </c>
      <c r="D173" s="28" t="s">
        <v>396</v>
      </c>
      <c r="E173" s="26"/>
      <c r="F173" s="27"/>
      <c r="G173" s="29">
        <f>296.87/50</f>
        <v>5.9374000000000002</v>
      </c>
      <c r="H173" s="30">
        <v>44601</v>
      </c>
      <c r="I173" s="26">
        <v>200</v>
      </c>
      <c r="J173" s="26">
        <v>11695</v>
      </c>
      <c r="K173" s="21" t="s">
        <v>274</v>
      </c>
      <c r="L173" s="26">
        <v>200</v>
      </c>
      <c r="M173" s="27">
        <v>80</v>
      </c>
      <c r="N173" s="14"/>
    </row>
    <row r="174" spans="1:14" ht="15.75" thickBot="1" x14ac:dyDescent="0.3">
      <c r="A174" s="25">
        <v>13041545</v>
      </c>
      <c r="B174" s="26" t="s">
        <v>390</v>
      </c>
      <c r="C174" s="27" t="e">
        <v>#N/A</v>
      </c>
      <c r="D174" s="28" t="s">
        <v>397</v>
      </c>
      <c r="E174" s="26"/>
      <c r="F174" s="27"/>
      <c r="G174" s="29">
        <f>672/20</f>
        <v>33.6</v>
      </c>
      <c r="H174" s="30">
        <v>44601</v>
      </c>
      <c r="I174" s="26">
        <v>40</v>
      </c>
      <c r="J174" s="26" t="s">
        <v>398</v>
      </c>
      <c r="K174" s="21"/>
      <c r="L174" s="26">
        <v>40</v>
      </c>
      <c r="M174" s="27">
        <v>16</v>
      </c>
      <c r="N174" s="14"/>
    </row>
    <row r="175" spans="1:14" ht="15.75" thickBot="1" x14ac:dyDescent="0.3">
      <c r="A175" s="25">
        <v>13011090</v>
      </c>
      <c r="B175" s="26" t="s">
        <v>399</v>
      </c>
      <c r="C175" s="27" t="e">
        <v>#N/A</v>
      </c>
      <c r="D175" s="28" t="s">
        <v>400</v>
      </c>
      <c r="E175" s="26"/>
      <c r="F175" s="27"/>
      <c r="G175" s="29">
        <v>2350</v>
      </c>
      <c r="H175" s="30">
        <v>44601</v>
      </c>
      <c r="I175" s="26">
        <v>3</v>
      </c>
      <c r="J175" s="26" t="s">
        <v>401</v>
      </c>
      <c r="K175" s="21"/>
      <c r="L175" s="26">
        <v>3</v>
      </c>
      <c r="M175" s="27">
        <v>1</v>
      </c>
      <c r="N175" s="14"/>
    </row>
    <row r="176" spans="1:14" ht="15.75" thickBot="1" x14ac:dyDescent="0.3">
      <c r="A176" s="25">
        <v>13041709</v>
      </c>
      <c r="B176" s="26" t="s">
        <v>402</v>
      </c>
      <c r="C176" s="27" t="e">
        <v>#N/A</v>
      </c>
      <c r="D176" s="28" t="s">
        <v>403</v>
      </c>
      <c r="E176" s="26"/>
      <c r="F176" s="27"/>
      <c r="G176" s="29">
        <f>1278/26</f>
        <v>49.153846153846153</v>
      </c>
      <c r="H176" s="30">
        <v>44601</v>
      </c>
      <c r="I176" s="26">
        <v>26</v>
      </c>
      <c r="J176" s="26" t="s">
        <v>401</v>
      </c>
      <c r="K176" s="21"/>
      <c r="L176" s="26">
        <v>26</v>
      </c>
      <c r="M176" s="27">
        <v>10.4</v>
      </c>
      <c r="N176" s="14"/>
    </row>
    <row r="177" spans="1:14" ht="15.75" thickBot="1" x14ac:dyDescent="0.3">
      <c r="A177" s="25">
        <v>13010021</v>
      </c>
      <c r="B177" s="26" t="s">
        <v>404</v>
      </c>
      <c r="C177" s="27" t="e">
        <v>#N/A</v>
      </c>
      <c r="D177" s="28" t="s">
        <v>405</v>
      </c>
      <c r="E177" s="26"/>
      <c r="F177" s="27"/>
      <c r="G177" s="29">
        <v>5090</v>
      </c>
      <c r="H177" s="30">
        <v>44601</v>
      </c>
      <c r="I177" s="26">
        <v>3</v>
      </c>
      <c r="J177" s="26" t="s">
        <v>401</v>
      </c>
      <c r="K177" s="21"/>
      <c r="L177" s="26">
        <v>3</v>
      </c>
      <c r="M177" s="27">
        <v>1</v>
      </c>
      <c r="N177" s="14"/>
    </row>
    <row r="178" spans="1:14" ht="15.75" thickBot="1" x14ac:dyDescent="0.3">
      <c r="A178" s="25">
        <v>13010119</v>
      </c>
      <c r="B178" s="26" t="s">
        <v>264</v>
      </c>
      <c r="C178" s="27" t="e">
        <v>#N/A</v>
      </c>
      <c r="D178" s="28" t="s">
        <v>265</v>
      </c>
      <c r="E178" s="26"/>
      <c r="F178" s="27"/>
      <c r="G178" s="29">
        <f>161/5</f>
        <v>32.200000000000003</v>
      </c>
      <c r="H178" s="30">
        <v>44601</v>
      </c>
      <c r="I178" s="26">
        <v>5</v>
      </c>
      <c r="J178" s="26" t="s">
        <v>406</v>
      </c>
      <c r="K178" s="21"/>
      <c r="L178" s="26">
        <v>5</v>
      </c>
      <c r="M178" s="27">
        <v>2</v>
      </c>
      <c r="N178" s="14"/>
    </row>
    <row r="179" spans="1:14" ht="15.75" thickBot="1" x14ac:dyDescent="0.3">
      <c r="A179" s="25">
        <v>13011044</v>
      </c>
      <c r="B179" s="26" t="s">
        <v>326</v>
      </c>
      <c r="C179" s="27" t="s">
        <v>327</v>
      </c>
      <c r="D179" s="28" t="s">
        <v>328</v>
      </c>
      <c r="E179" s="26"/>
      <c r="F179" s="27"/>
      <c r="G179" s="29">
        <f>28/6</f>
        <v>4.666666666666667</v>
      </c>
      <c r="H179" s="30">
        <v>44601</v>
      </c>
      <c r="I179" s="26">
        <v>12</v>
      </c>
      <c r="J179" s="26" t="s">
        <v>406</v>
      </c>
      <c r="K179" s="21"/>
      <c r="L179" s="26">
        <v>12</v>
      </c>
      <c r="M179" s="27">
        <v>5</v>
      </c>
      <c r="N179" s="14"/>
    </row>
    <row r="180" spans="1:14" ht="15.75" thickBot="1" x14ac:dyDescent="0.3">
      <c r="A180" s="25">
        <v>13011082</v>
      </c>
      <c r="B180" s="26" t="s">
        <v>326</v>
      </c>
      <c r="C180" s="27" t="s">
        <v>407</v>
      </c>
      <c r="D180" s="28" t="s">
        <v>408</v>
      </c>
      <c r="E180" s="26"/>
      <c r="F180" s="27"/>
      <c r="G180" s="29">
        <v>39</v>
      </c>
      <c r="H180" s="30">
        <v>44601</v>
      </c>
      <c r="I180" s="26">
        <v>7</v>
      </c>
      <c r="J180" s="26" t="s">
        <v>406</v>
      </c>
      <c r="K180" s="21"/>
      <c r="L180" s="26">
        <v>7</v>
      </c>
      <c r="M180" s="27">
        <v>3</v>
      </c>
      <c r="N180" s="14"/>
    </row>
    <row r="181" spans="1:14" ht="15.75" thickBot="1" x14ac:dyDescent="0.3">
      <c r="A181" s="25">
        <v>13041300</v>
      </c>
      <c r="B181" s="26" t="s">
        <v>321</v>
      </c>
      <c r="C181" s="27" t="e">
        <v>#N/A</v>
      </c>
      <c r="D181" s="28" t="s">
        <v>322</v>
      </c>
      <c r="E181" s="26"/>
      <c r="F181" s="27"/>
      <c r="G181" s="29">
        <f>470/50</f>
        <v>9.4</v>
      </c>
      <c r="H181" s="30">
        <v>44601</v>
      </c>
      <c r="I181" s="26">
        <v>50</v>
      </c>
      <c r="J181" s="26" t="s">
        <v>406</v>
      </c>
      <c r="K181" s="21"/>
      <c r="L181" s="26">
        <v>50</v>
      </c>
      <c r="M181" s="27">
        <v>20</v>
      </c>
      <c r="N181" s="14"/>
    </row>
    <row r="182" spans="1:14" ht="15.75" thickBot="1" x14ac:dyDescent="0.3">
      <c r="A182" s="25">
        <v>13042271</v>
      </c>
      <c r="B182" s="26" t="s">
        <v>409</v>
      </c>
      <c r="C182" s="27" t="s">
        <v>410</v>
      </c>
      <c r="D182" s="28" t="s">
        <v>411</v>
      </c>
      <c r="E182" s="26"/>
      <c r="F182" s="27"/>
      <c r="G182" s="29">
        <f>22/4</f>
        <v>5.5</v>
      </c>
      <c r="H182" s="30">
        <v>44601</v>
      </c>
      <c r="I182" s="26">
        <v>4</v>
      </c>
      <c r="J182" s="26" t="s">
        <v>406</v>
      </c>
      <c r="K182" s="21"/>
      <c r="L182" s="26">
        <v>4</v>
      </c>
      <c r="M182" s="27">
        <v>2</v>
      </c>
      <c r="N182" s="14"/>
    </row>
    <row r="183" spans="1:14" ht="15.75" thickBot="1" x14ac:dyDescent="0.3">
      <c r="A183" s="25">
        <v>13041594</v>
      </c>
      <c r="B183" s="26" t="s">
        <v>323</v>
      </c>
      <c r="C183" s="27" t="e">
        <v>#N/A</v>
      </c>
      <c r="D183" s="28" t="s">
        <v>412</v>
      </c>
      <c r="E183" s="26"/>
      <c r="F183" s="27"/>
      <c r="G183" s="29">
        <f>338/30</f>
        <v>11.266666666666667</v>
      </c>
      <c r="H183" s="30">
        <v>44601</v>
      </c>
      <c r="I183" s="26">
        <v>30</v>
      </c>
      <c r="J183" s="26" t="s">
        <v>406</v>
      </c>
      <c r="K183" s="21"/>
      <c r="L183" s="26">
        <v>30</v>
      </c>
      <c r="M183" s="27">
        <v>12</v>
      </c>
      <c r="N183" s="14"/>
    </row>
    <row r="184" spans="1:14" ht="15.75" thickBot="1" x14ac:dyDescent="0.3">
      <c r="A184" s="25">
        <v>13011094</v>
      </c>
      <c r="B184" s="26" t="s">
        <v>326</v>
      </c>
      <c r="C184" s="27" t="s">
        <v>413</v>
      </c>
      <c r="D184" s="28" t="s">
        <v>414</v>
      </c>
      <c r="E184" s="26"/>
      <c r="F184" s="27"/>
      <c r="G184" s="29">
        <v>12</v>
      </c>
      <c r="H184" s="30">
        <v>44601</v>
      </c>
      <c r="I184" s="26">
        <v>2</v>
      </c>
      <c r="J184" s="26" t="s">
        <v>415</v>
      </c>
      <c r="K184" s="21"/>
      <c r="L184" s="26">
        <v>2</v>
      </c>
      <c r="M184" s="27">
        <v>1</v>
      </c>
      <c r="N184" s="14"/>
    </row>
    <row r="185" spans="1:14" ht="15.75" thickBot="1" x14ac:dyDescent="0.3">
      <c r="A185" s="25">
        <v>13041805</v>
      </c>
      <c r="B185" s="26" t="s">
        <v>416</v>
      </c>
      <c r="C185" s="27" t="s">
        <v>417</v>
      </c>
      <c r="D185" s="28" t="s">
        <v>418</v>
      </c>
      <c r="E185" s="26"/>
      <c r="F185" s="27"/>
      <c r="G185" s="29">
        <f>17/10</f>
        <v>1.7</v>
      </c>
      <c r="H185" s="30">
        <v>44601</v>
      </c>
      <c r="I185" s="26">
        <v>10</v>
      </c>
      <c r="J185" s="26" t="s">
        <v>419</v>
      </c>
      <c r="K185" s="21"/>
      <c r="L185" s="26">
        <v>10</v>
      </c>
      <c r="M185" s="27">
        <v>4</v>
      </c>
      <c r="N185" s="14"/>
    </row>
    <row r="186" spans="1:14" ht="15.75" thickBot="1" x14ac:dyDescent="0.3">
      <c r="A186" s="25">
        <v>13042032</v>
      </c>
      <c r="B186" s="26" t="s">
        <v>420</v>
      </c>
      <c r="C186" s="27" t="e">
        <v>#N/A</v>
      </c>
      <c r="D186" s="28" t="s">
        <v>421</v>
      </c>
      <c r="E186" s="26"/>
      <c r="F186" s="27"/>
      <c r="G186" s="29">
        <f>16/50</f>
        <v>0.32</v>
      </c>
      <c r="H186" s="30">
        <v>44601</v>
      </c>
      <c r="I186" s="26">
        <v>50</v>
      </c>
      <c r="J186" s="26" t="s">
        <v>419</v>
      </c>
      <c r="K186" s="21"/>
      <c r="L186" s="26">
        <v>50</v>
      </c>
      <c r="M186" s="27">
        <v>20</v>
      </c>
      <c r="N186" s="14"/>
    </row>
    <row r="187" spans="1:14" ht="15.75" thickBot="1" x14ac:dyDescent="0.3">
      <c r="A187" s="25">
        <v>13042060</v>
      </c>
      <c r="B187" s="26" t="s">
        <v>422</v>
      </c>
      <c r="C187" s="27" t="e">
        <v>#N/A</v>
      </c>
      <c r="D187" s="28" t="s">
        <v>423</v>
      </c>
      <c r="E187" s="26"/>
      <c r="F187" s="27"/>
      <c r="G187" s="29">
        <f>16.5/20</f>
        <v>0.82499999999999996</v>
      </c>
      <c r="H187" s="30">
        <v>44601</v>
      </c>
      <c r="I187" s="26">
        <v>20</v>
      </c>
      <c r="J187" s="26" t="s">
        <v>419</v>
      </c>
      <c r="K187" s="21"/>
      <c r="L187" s="26">
        <v>20</v>
      </c>
      <c r="M187" s="27">
        <v>8</v>
      </c>
      <c r="N187" s="14"/>
    </row>
    <row r="188" spans="1:14" ht="15.75" thickBot="1" x14ac:dyDescent="0.3">
      <c r="A188" s="25">
        <v>13043138</v>
      </c>
      <c r="B188" s="26" t="s">
        <v>424</v>
      </c>
      <c r="C188" s="27" t="s">
        <v>355</v>
      </c>
      <c r="D188" s="28" t="s">
        <v>356</v>
      </c>
      <c r="E188" s="26"/>
      <c r="F188" s="27"/>
      <c r="G188" s="29">
        <f>33.5/20</f>
        <v>1.675</v>
      </c>
      <c r="H188" s="30">
        <v>44601</v>
      </c>
      <c r="I188" s="26">
        <v>20</v>
      </c>
      <c r="J188" s="26" t="s">
        <v>419</v>
      </c>
      <c r="K188" s="21"/>
      <c r="L188" s="26">
        <v>20</v>
      </c>
      <c r="M188" s="27">
        <v>8</v>
      </c>
      <c r="N188" s="14"/>
    </row>
    <row r="189" spans="1:14" ht="15.75" thickBot="1" x14ac:dyDescent="0.3">
      <c r="A189" s="25">
        <v>13043107</v>
      </c>
      <c r="B189" s="26" t="s">
        <v>369</v>
      </c>
      <c r="C189" s="27" t="s">
        <v>425</v>
      </c>
      <c r="D189" s="28" t="s">
        <v>426</v>
      </c>
      <c r="E189" s="26"/>
      <c r="F189" s="27"/>
      <c r="G189" s="29">
        <f>12.5/30</f>
        <v>0.41666666666666669</v>
      </c>
      <c r="H189" s="30">
        <v>44601</v>
      </c>
      <c r="I189" s="26">
        <v>30</v>
      </c>
      <c r="J189" s="26" t="s">
        <v>427</v>
      </c>
      <c r="K189" s="21"/>
      <c r="L189" s="26">
        <v>30</v>
      </c>
      <c r="M189" s="27">
        <v>12</v>
      </c>
      <c r="N189" s="14"/>
    </row>
    <row r="190" spans="1:14" ht="15.75" thickBot="1" x14ac:dyDescent="0.3">
      <c r="A190" s="25">
        <v>13041281</v>
      </c>
      <c r="B190" s="26" t="s">
        <v>428</v>
      </c>
      <c r="C190" s="27" t="s">
        <v>381</v>
      </c>
      <c r="D190" s="28" t="s">
        <v>382</v>
      </c>
      <c r="E190" s="26"/>
      <c r="F190" s="27"/>
      <c r="G190" s="29">
        <f>41/30</f>
        <v>1.3666666666666667</v>
      </c>
      <c r="H190" s="30">
        <v>44602</v>
      </c>
      <c r="I190" s="26">
        <v>60</v>
      </c>
      <c r="J190" s="26" t="s">
        <v>429</v>
      </c>
      <c r="K190" s="21"/>
      <c r="L190" s="26">
        <v>60</v>
      </c>
      <c r="M190" s="27">
        <v>24</v>
      </c>
      <c r="N190" s="14"/>
    </row>
    <row r="191" spans="1:14" ht="15.75" thickBot="1" x14ac:dyDescent="0.3">
      <c r="A191" s="25">
        <v>13010260</v>
      </c>
      <c r="B191" s="26" t="s">
        <v>369</v>
      </c>
      <c r="C191" s="27" t="s">
        <v>430</v>
      </c>
      <c r="D191" s="28" t="s">
        <v>431</v>
      </c>
      <c r="E191" s="26"/>
      <c r="F191" s="27"/>
      <c r="G191" s="29">
        <v>19</v>
      </c>
      <c r="H191" s="30">
        <v>44602</v>
      </c>
      <c r="I191" s="26">
        <v>2</v>
      </c>
      <c r="J191" s="26" t="s">
        <v>432</v>
      </c>
      <c r="K191" s="21"/>
      <c r="L191" s="26">
        <v>2</v>
      </c>
      <c r="M191" s="27">
        <v>1</v>
      </c>
      <c r="N191" s="14"/>
    </row>
    <row r="192" spans="1:14" ht="15.75" thickBot="1" x14ac:dyDescent="0.3">
      <c r="A192" s="25">
        <v>13041999</v>
      </c>
      <c r="B192" s="26" t="s">
        <v>334</v>
      </c>
      <c r="C192" s="27" t="e">
        <v>#N/A</v>
      </c>
      <c r="D192" s="28" t="s">
        <v>335</v>
      </c>
      <c r="E192" s="26"/>
      <c r="F192" s="27"/>
      <c r="G192" s="29">
        <f>442/20</f>
        <v>22.1</v>
      </c>
      <c r="H192" s="30">
        <v>44602</v>
      </c>
      <c r="I192" s="26">
        <v>20</v>
      </c>
      <c r="J192" s="26" t="s">
        <v>432</v>
      </c>
      <c r="K192" s="21"/>
      <c r="L192" s="26">
        <v>20</v>
      </c>
      <c r="M192" s="27">
        <v>8</v>
      </c>
      <c r="N192" s="14"/>
    </row>
    <row r="193" spans="1:14" ht="15.75" thickBot="1" x14ac:dyDescent="0.3">
      <c r="A193" s="25">
        <v>13010260</v>
      </c>
      <c r="B193" s="26" t="s">
        <v>369</v>
      </c>
      <c r="C193" s="27" t="s">
        <v>430</v>
      </c>
      <c r="D193" s="28" t="s">
        <v>431</v>
      </c>
      <c r="E193" s="26"/>
      <c r="F193" s="27"/>
      <c r="G193" s="29">
        <v>19</v>
      </c>
      <c r="H193" s="30">
        <v>44602</v>
      </c>
      <c r="I193" s="26">
        <v>1</v>
      </c>
      <c r="J193" s="26" t="s">
        <v>433</v>
      </c>
      <c r="K193" s="21"/>
      <c r="L193" s="26">
        <v>1</v>
      </c>
      <c r="M193" s="27">
        <v>1</v>
      </c>
      <c r="N193" s="14"/>
    </row>
    <row r="194" spans="1:14" ht="15.75" thickBot="1" x14ac:dyDescent="0.3">
      <c r="A194" s="25">
        <v>13041610</v>
      </c>
      <c r="B194" s="26" t="s">
        <v>330</v>
      </c>
      <c r="C194" s="27" t="e">
        <v>#N/A</v>
      </c>
      <c r="D194" s="28" t="s">
        <v>434</v>
      </c>
      <c r="E194" s="26"/>
      <c r="F194" s="27"/>
      <c r="G194" s="29">
        <f>329/32</f>
        <v>10.28125</v>
      </c>
      <c r="H194" s="30">
        <v>44602</v>
      </c>
      <c r="I194" s="26">
        <v>32</v>
      </c>
      <c r="J194" s="26" t="s">
        <v>433</v>
      </c>
      <c r="K194" s="21"/>
      <c r="L194" s="26">
        <v>32</v>
      </c>
      <c r="M194" s="27">
        <v>13</v>
      </c>
      <c r="N194" s="14"/>
    </row>
    <row r="195" spans="1:14" ht="15.75" thickBot="1" x14ac:dyDescent="0.3">
      <c r="A195" s="25">
        <v>13041697</v>
      </c>
      <c r="B195" s="26" t="s">
        <v>330</v>
      </c>
      <c r="C195" s="27" t="e">
        <v>#N/A</v>
      </c>
      <c r="D195" s="28" t="s">
        <v>333</v>
      </c>
      <c r="E195" s="26"/>
      <c r="F195" s="27"/>
      <c r="G195" s="29">
        <f>89/60</f>
        <v>1.4833333333333334</v>
      </c>
      <c r="H195" s="30">
        <v>44602</v>
      </c>
      <c r="I195" s="26">
        <v>60</v>
      </c>
      <c r="J195" s="26" t="s">
        <v>433</v>
      </c>
      <c r="K195" s="21"/>
      <c r="L195" s="26">
        <v>60</v>
      </c>
      <c r="M195" s="27">
        <v>24</v>
      </c>
      <c r="N195" s="14"/>
    </row>
    <row r="196" spans="1:14" ht="15.75" thickBot="1" x14ac:dyDescent="0.3">
      <c r="A196" s="25">
        <v>13043138</v>
      </c>
      <c r="B196" s="26" t="s">
        <v>424</v>
      </c>
      <c r="C196" s="27" t="s">
        <v>355</v>
      </c>
      <c r="D196" s="28" t="s">
        <v>356</v>
      </c>
      <c r="E196" s="26"/>
      <c r="F196" s="27"/>
      <c r="G196" s="29">
        <f>33.5/20</f>
        <v>1.675</v>
      </c>
      <c r="H196" s="30">
        <v>44602</v>
      </c>
      <c r="I196" s="26">
        <v>20</v>
      </c>
      <c r="J196" s="26" t="s">
        <v>435</v>
      </c>
      <c r="K196" s="21"/>
      <c r="L196" s="26">
        <v>20</v>
      </c>
      <c r="M196" s="27">
        <v>8</v>
      </c>
      <c r="N196" s="14"/>
    </row>
    <row r="197" spans="1:14" x14ac:dyDescent="0.25">
      <c r="A197" s="25">
        <v>13011094</v>
      </c>
      <c r="B197" s="26" t="s">
        <v>436</v>
      </c>
      <c r="C197" s="27" t="s">
        <v>413</v>
      </c>
      <c r="D197" s="28" t="s">
        <v>414</v>
      </c>
      <c r="E197" s="26"/>
      <c r="F197" s="27"/>
      <c r="G197" s="29">
        <v>12</v>
      </c>
      <c r="H197" s="30">
        <v>44602</v>
      </c>
      <c r="I197" s="26">
        <v>2</v>
      </c>
      <c r="J197" s="26" t="s">
        <v>437</v>
      </c>
      <c r="K197" s="21"/>
      <c r="L197" s="26">
        <v>2</v>
      </c>
      <c r="M197" s="27">
        <v>1</v>
      </c>
      <c r="N197" s="14"/>
    </row>
  </sheetData>
  <mergeCells count="6">
    <mergeCell ref="B6:M6"/>
    <mergeCell ref="B1:M1"/>
    <mergeCell ref="B2:M2"/>
    <mergeCell ref="B3:M3"/>
    <mergeCell ref="B4:M4"/>
    <mergeCell ref="B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workbookViewId="0">
      <selection sqref="A1:XFD1048576"/>
    </sheetView>
  </sheetViews>
  <sheetFormatPr baseColWidth="10" defaultRowHeight="15" x14ac:dyDescent="0.25"/>
  <cols>
    <col min="1" max="1" width="37.28515625" customWidth="1"/>
    <col min="2" max="2" width="14.7109375" bestFit="1" customWidth="1"/>
    <col min="3" max="3" width="50.7109375" customWidth="1"/>
    <col min="4" max="4" width="16.140625" customWidth="1"/>
    <col min="5" max="5" width="15.7109375" customWidth="1"/>
    <col min="6" max="6" width="12.85546875" customWidth="1"/>
    <col min="9" max="9" width="22" customWidth="1"/>
    <col min="10" max="10" width="12.7109375" bestFit="1" customWidth="1"/>
    <col min="11" max="11" width="15.42578125" bestFit="1" customWidth="1"/>
    <col min="12" max="12" width="22" customWidth="1"/>
    <col min="13" max="13" width="13.28515625" style="40" customWidth="1"/>
  </cols>
  <sheetData>
    <row r="1" spans="1:14" ht="16.5" x14ac:dyDescent="0.3">
      <c r="A1" s="32" t="s">
        <v>249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16.5" x14ac:dyDescent="0.3">
      <c r="A2" s="32" t="s">
        <v>438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16.5" x14ac:dyDescent="0.3">
      <c r="A3" s="32" t="s">
        <v>251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16.5" x14ac:dyDescent="0.3">
      <c r="A4" s="32" t="s">
        <v>252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16.5" x14ac:dyDescent="0.3">
      <c r="A5" s="32" t="s">
        <v>254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ht="16.5" x14ac:dyDescent="0.3">
      <c r="A6" s="32" t="s">
        <v>439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ht="16.5" x14ac:dyDescent="0.3">
      <c r="A7" s="32" t="s">
        <v>440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pans="1:14" ht="50.25" thickBot="1" x14ac:dyDescent="0.3">
      <c r="A9" s="35" t="s">
        <v>441</v>
      </c>
      <c r="B9" s="35" t="s">
        <v>442</v>
      </c>
      <c r="C9" s="35" t="s">
        <v>56</v>
      </c>
      <c r="D9" s="35" t="s">
        <v>257</v>
      </c>
      <c r="E9" s="35" t="s">
        <v>258</v>
      </c>
      <c r="F9" s="35" t="s">
        <v>259</v>
      </c>
      <c r="G9" s="35" t="s">
        <v>443</v>
      </c>
      <c r="H9" s="35" t="s">
        <v>247</v>
      </c>
      <c r="I9" s="35" t="s">
        <v>444</v>
      </c>
      <c r="J9" s="35" t="s">
        <v>445</v>
      </c>
      <c r="K9" s="35" t="s">
        <v>446</v>
      </c>
      <c r="L9" s="35" t="s">
        <v>447</v>
      </c>
      <c r="M9" s="36" t="s">
        <v>448</v>
      </c>
      <c r="N9" s="37"/>
    </row>
    <row r="10" spans="1:14" ht="17.25" thickBot="1" x14ac:dyDescent="0.35">
      <c r="A10" s="11" t="s">
        <v>449</v>
      </c>
      <c r="B10" s="4" t="s">
        <v>276</v>
      </c>
      <c r="C10" s="4" t="s">
        <v>450</v>
      </c>
      <c r="D10" s="4"/>
      <c r="E10" s="4"/>
      <c r="F10" s="4">
        <v>1</v>
      </c>
      <c r="G10" s="11">
        <v>16053.5</v>
      </c>
      <c r="H10" s="11">
        <v>16053.5</v>
      </c>
      <c r="I10" s="2">
        <v>44622</v>
      </c>
      <c r="J10" s="4" t="s">
        <v>451</v>
      </c>
      <c r="K10" s="5" t="s">
        <v>452</v>
      </c>
      <c r="L10" s="5" t="s">
        <v>279</v>
      </c>
      <c r="M10" s="38" t="s">
        <v>204</v>
      </c>
    </row>
    <row r="11" spans="1:14" ht="17.25" thickBot="1" x14ac:dyDescent="0.35">
      <c r="A11" s="12" t="s">
        <v>449</v>
      </c>
      <c r="B11" s="5" t="s">
        <v>276</v>
      </c>
      <c r="C11" s="5" t="s">
        <v>450</v>
      </c>
      <c r="D11" s="5"/>
      <c r="E11" s="5"/>
      <c r="F11" s="5">
        <v>1</v>
      </c>
      <c r="G11" s="12">
        <v>16053.5</v>
      </c>
      <c r="H11" s="11">
        <v>16053.5</v>
      </c>
      <c r="I11" s="3">
        <v>44622</v>
      </c>
      <c r="J11" s="5" t="s">
        <v>453</v>
      </c>
      <c r="K11" s="5" t="s">
        <v>452</v>
      </c>
      <c r="L11" s="5" t="s">
        <v>279</v>
      </c>
      <c r="M11" s="38" t="s">
        <v>204</v>
      </c>
    </row>
    <row r="12" spans="1:14" ht="17.25" thickBot="1" x14ac:dyDescent="0.35">
      <c r="A12" s="12" t="s">
        <v>449</v>
      </c>
      <c r="B12" s="5" t="s">
        <v>276</v>
      </c>
      <c r="C12" s="5" t="s">
        <v>450</v>
      </c>
      <c r="D12" s="5"/>
      <c r="E12" s="5"/>
      <c r="F12" s="5">
        <v>1</v>
      </c>
      <c r="G12" s="12">
        <v>16053.5</v>
      </c>
      <c r="H12" s="11">
        <v>16053.5</v>
      </c>
      <c r="I12" s="3">
        <v>44622</v>
      </c>
      <c r="J12" s="5" t="s">
        <v>454</v>
      </c>
      <c r="K12" s="5" t="s">
        <v>452</v>
      </c>
      <c r="L12" s="5" t="s">
        <v>279</v>
      </c>
      <c r="M12" s="38" t="s">
        <v>204</v>
      </c>
    </row>
    <row r="13" spans="1:14" ht="17.25" thickBot="1" x14ac:dyDescent="0.35">
      <c r="A13" s="12" t="s">
        <v>449</v>
      </c>
      <c r="B13" s="5" t="s">
        <v>276</v>
      </c>
      <c r="C13" s="5" t="s">
        <v>450</v>
      </c>
      <c r="D13" s="5"/>
      <c r="E13" s="5"/>
      <c r="F13" s="5">
        <v>1</v>
      </c>
      <c r="G13" s="12">
        <v>16053.5</v>
      </c>
      <c r="H13" s="11">
        <v>16053.5</v>
      </c>
      <c r="I13" s="3">
        <v>44622</v>
      </c>
      <c r="J13" s="5" t="s">
        <v>455</v>
      </c>
      <c r="K13" s="5" t="s">
        <v>452</v>
      </c>
      <c r="L13" s="5" t="s">
        <v>279</v>
      </c>
      <c r="M13" s="38" t="s">
        <v>204</v>
      </c>
    </row>
    <row r="14" spans="1:14" ht="17.25" thickBot="1" x14ac:dyDescent="0.35">
      <c r="A14" s="12" t="s">
        <v>449</v>
      </c>
      <c r="B14" s="5" t="s">
        <v>276</v>
      </c>
      <c r="C14" s="5" t="s">
        <v>450</v>
      </c>
      <c r="D14" s="5"/>
      <c r="E14" s="5"/>
      <c r="F14" s="5">
        <v>1</v>
      </c>
      <c r="G14" s="12">
        <v>16053.5</v>
      </c>
      <c r="H14" s="11">
        <v>16053.5</v>
      </c>
      <c r="I14" s="3">
        <v>44622</v>
      </c>
      <c r="J14" s="5" t="s">
        <v>456</v>
      </c>
      <c r="K14" s="5" t="s">
        <v>452</v>
      </c>
      <c r="L14" s="5" t="s">
        <v>279</v>
      </c>
      <c r="M14" s="38" t="s">
        <v>204</v>
      </c>
    </row>
    <row r="15" spans="1:14" ht="17.25" thickBot="1" x14ac:dyDescent="0.35">
      <c r="A15" s="12" t="s">
        <v>449</v>
      </c>
      <c r="B15" s="5" t="s">
        <v>276</v>
      </c>
      <c r="C15" s="5" t="s">
        <v>450</v>
      </c>
      <c r="D15" s="5"/>
      <c r="E15" s="5"/>
      <c r="F15" s="5">
        <v>1</v>
      </c>
      <c r="G15" s="12">
        <v>16053.5</v>
      </c>
      <c r="H15" s="11">
        <v>16053.5</v>
      </c>
      <c r="I15" s="3">
        <v>44622</v>
      </c>
      <c r="J15" s="5" t="s">
        <v>457</v>
      </c>
      <c r="K15" s="5" t="s">
        <v>452</v>
      </c>
      <c r="L15" s="5" t="s">
        <v>279</v>
      </c>
      <c r="M15" s="38" t="s">
        <v>204</v>
      </c>
    </row>
    <row r="16" spans="1:14" ht="17.25" thickBot="1" x14ac:dyDescent="0.35">
      <c r="A16" s="12" t="s">
        <v>449</v>
      </c>
      <c r="B16" s="5" t="s">
        <v>276</v>
      </c>
      <c r="C16" s="5" t="s">
        <v>450</v>
      </c>
      <c r="D16" s="5"/>
      <c r="E16" s="5"/>
      <c r="F16" s="5">
        <v>1</v>
      </c>
      <c r="G16" s="12">
        <v>16053.5</v>
      </c>
      <c r="H16" s="11">
        <v>16053.5</v>
      </c>
      <c r="I16" s="3">
        <v>44622</v>
      </c>
      <c r="J16" s="5" t="s">
        <v>458</v>
      </c>
      <c r="K16" s="5" t="s">
        <v>452</v>
      </c>
      <c r="L16" s="5" t="s">
        <v>279</v>
      </c>
      <c r="M16" s="38" t="s">
        <v>204</v>
      </c>
    </row>
    <row r="17" spans="1:13" ht="17.25" thickBot="1" x14ac:dyDescent="0.35">
      <c r="A17" s="12" t="s">
        <v>449</v>
      </c>
      <c r="B17" s="5" t="s">
        <v>276</v>
      </c>
      <c r="C17" s="5" t="s">
        <v>450</v>
      </c>
      <c r="D17" s="5"/>
      <c r="E17" s="5"/>
      <c r="F17" s="5">
        <v>1</v>
      </c>
      <c r="G17" s="12">
        <v>16053.5</v>
      </c>
      <c r="H17" s="11">
        <v>16053.5</v>
      </c>
      <c r="I17" s="3">
        <v>44622</v>
      </c>
      <c r="J17" s="5" t="s">
        <v>459</v>
      </c>
      <c r="K17" s="5" t="s">
        <v>452</v>
      </c>
      <c r="L17" s="5" t="s">
        <v>279</v>
      </c>
      <c r="M17" s="38" t="s">
        <v>204</v>
      </c>
    </row>
    <row r="18" spans="1:13" ht="17.25" thickBot="1" x14ac:dyDescent="0.35">
      <c r="A18" s="12" t="s">
        <v>449</v>
      </c>
      <c r="B18" s="5" t="s">
        <v>276</v>
      </c>
      <c r="C18" s="5" t="s">
        <v>450</v>
      </c>
      <c r="D18" s="5"/>
      <c r="E18" s="5"/>
      <c r="F18" s="5">
        <v>1</v>
      </c>
      <c r="G18" s="12">
        <v>16053.5</v>
      </c>
      <c r="H18" s="11">
        <v>16053.5</v>
      </c>
      <c r="I18" s="3">
        <v>44622</v>
      </c>
      <c r="J18" s="5" t="s">
        <v>460</v>
      </c>
      <c r="K18" s="5" t="s">
        <v>452</v>
      </c>
      <c r="L18" s="5" t="s">
        <v>279</v>
      </c>
      <c r="M18" s="38" t="s">
        <v>204</v>
      </c>
    </row>
    <row r="19" spans="1:13" ht="17.25" thickBot="1" x14ac:dyDescent="0.35">
      <c r="A19" s="12" t="s">
        <v>449</v>
      </c>
      <c r="B19" s="5" t="s">
        <v>276</v>
      </c>
      <c r="C19" s="5" t="s">
        <v>450</v>
      </c>
      <c r="D19" s="5"/>
      <c r="E19" s="5"/>
      <c r="F19" s="5">
        <v>1</v>
      </c>
      <c r="G19" s="12">
        <v>16053.5</v>
      </c>
      <c r="H19" s="11">
        <v>16053.5</v>
      </c>
      <c r="I19" s="3">
        <v>44622</v>
      </c>
      <c r="J19" s="5" t="s">
        <v>461</v>
      </c>
      <c r="K19" s="5" t="s">
        <v>452</v>
      </c>
      <c r="L19" s="5" t="s">
        <v>279</v>
      </c>
      <c r="M19" s="38" t="s">
        <v>204</v>
      </c>
    </row>
    <row r="20" spans="1:13" ht="17.25" thickBot="1" x14ac:dyDescent="0.35">
      <c r="A20" s="12" t="s">
        <v>449</v>
      </c>
      <c r="B20" s="5" t="s">
        <v>276</v>
      </c>
      <c r="C20" s="5" t="s">
        <v>450</v>
      </c>
      <c r="D20" s="5"/>
      <c r="E20" s="5"/>
      <c r="F20" s="5">
        <v>1</v>
      </c>
      <c r="G20" s="12">
        <v>16053.5</v>
      </c>
      <c r="H20" s="11">
        <v>16053.5</v>
      </c>
      <c r="I20" s="3">
        <v>44622</v>
      </c>
      <c r="J20" s="5" t="s">
        <v>462</v>
      </c>
      <c r="K20" s="5" t="s">
        <v>452</v>
      </c>
      <c r="L20" s="5" t="s">
        <v>279</v>
      </c>
      <c r="M20" s="38" t="s">
        <v>204</v>
      </c>
    </row>
    <row r="21" spans="1:13" ht="17.25" thickBot="1" x14ac:dyDescent="0.35">
      <c r="A21" s="12" t="s">
        <v>449</v>
      </c>
      <c r="B21" s="5" t="s">
        <v>276</v>
      </c>
      <c r="C21" s="5" t="s">
        <v>450</v>
      </c>
      <c r="D21" s="5"/>
      <c r="E21" s="5"/>
      <c r="F21" s="5">
        <v>1</v>
      </c>
      <c r="G21" s="12">
        <v>16053.5</v>
      </c>
      <c r="H21" s="11">
        <v>16053.5</v>
      </c>
      <c r="I21" s="3">
        <v>44622</v>
      </c>
      <c r="J21" s="5" t="s">
        <v>463</v>
      </c>
      <c r="K21" s="5" t="s">
        <v>452</v>
      </c>
      <c r="L21" s="5" t="s">
        <v>279</v>
      </c>
      <c r="M21" s="38" t="s">
        <v>204</v>
      </c>
    </row>
    <row r="22" spans="1:13" ht="17.25" thickBot="1" x14ac:dyDescent="0.35">
      <c r="A22" s="12" t="s">
        <v>449</v>
      </c>
      <c r="B22" s="5" t="s">
        <v>276</v>
      </c>
      <c r="C22" s="5" t="s">
        <v>450</v>
      </c>
      <c r="D22" s="5"/>
      <c r="E22" s="5"/>
      <c r="F22" s="5">
        <v>1</v>
      </c>
      <c r="G22" s="12">
        <v>16053.5</v>
      </c>
      <c r="H22" s="11">
        <v>16053.5</v>
      </c>
      <c r="I22" s="3">
        <v>44622</v>
      </c>
      <c r="J22" s="5" t="s">
        <v>464</v>
      </c>
      <c r="K22" s="5" t="s">
        <v>452</v>
      </c>
      <c r="L22" s="5" t="s">
        <v>279</v>
      </c>
      <c r="M22" s="38" t="s">
        <v>204</v>
      </c>
    </row>
    <row r="23" spans="1:13" ht="17.25" thickBot="1" x14ac:dyDescent="0.35">
      <c r="A23" s="12" t="s">
        <v>449</v>
      </c>
      <c r="B23" s="5" t="s">
        <v>276</v>
      </c>
      <c r="C23" s="5" t="s">
        <v>450</v>
      </c>
      <c r="D23" s="5"/>
      <c r="E23" s="5"/>
      <c r="F23" s="5">
        <v>1</v>
      </c>
      <c r="G23" s="12">
        <v>16053.5</v>
      </c>
      <c r="H23" s="11">
        <v>16053.5</v>
      </c>
      <c r="I23" s="3">
        <v>44622</v>
      </c>
      <c r="J23" s="5" t="s">
        <v>465</v>
      </c>
      <c r="K23" s="5" t="s">
        <v>452</v>
      </c>
      <c r="L23" s="5" t="s">
        <v>279</v>
      </c>
      <c r="M23" s="38" t="s">
        <v>204</v>
      </c>
    </row>
    <row r="24" spans="1:13" ht="17.25" thickBot="1" x14ac:dyDescent="0.35">
      <c r="A24" s="12" t="s">
        <v>449</v>
      </c>
      <c r="B24" s="5" t="s">
        <v>276</v>
      </c>
      <c r="C24" s="5" t="s">
        <v>450</v>
      </c>
      <c r="D24" s="5"/>
      <c r="E24" s="5"/>
      <c r="F24" s="5">
        <v>1</v>
      </c>
      <c r="G24" s="12">
        <v>16053.5</v>
      </c>
      <c r="H24" s="11">
        <v>16053.5</v>
      </c>
      <c r="I24" s="3">
        <v>44622</v>
      </c>
      <c r="J24" s="5" t="s">
        <v>466</v>
      </c>
      <c r="K24" s="5" t="s">
        <v>452</v>
      </c>
      <c r="L24" s="5" t="s">
        <v>279</v>
      </c>
      <c r="M24" s="38" t="s">
        <v>204</v>
      </c>
    </row>
    <row r="25" spans="1:13" ht="17.25" thickBot="1" x14ac:dyDescent="0.35">
      <c r="A25" s="12" t="s">
        <v>449</v>
      </c>
      <c r="B25" s="5" t="s">
        <v>276</v>
      </c>
      <c r="C25" s="5" t="s">
        <v>450</v>
      </c>
      <c r="D25" s="5"/>
      <c r="E25" s="5"/>
      <c r="F25" s="5">
        <v>1</v>
      </c>
      <c r="G25" s="12">
        <v>16053.5</v>
      </c>
      <c r="H25" s="11">
        <v>16053.5</v>
      </c>
      <c r="I25" s="3">
        <v>44622</v>
      </c>
      <c r="J25" s="5" t="s">
        <v>467</v>
      </c>
      <c r="K25" s="5" t="s">
        <v>452</v>
      </c>
      <c r="L25" s="5" t="s">
        <v>279</v>
      </c>
      <c r="M25" s="38" t="s">
        <v>204</v>
      </c>
    </row>
    <row r="26" spans="1:13" ht="17.25" thickBot="1" x14ac:dyDescent="0.35">
      <c r="A26" s="12" t="s">
        <v>449</v>
      </c>
      <c r="B26" s="5" t="s">
        <v>276</v>
      </c>
      <c r="C26" s="5" t="s">
        <v>450</v>
      </c>
      <c r="D26" s="5"/>
      <c r="E26" s="5"/>
      <c r="F26" s="5">
        <v>1</v>
      </c>
      <c r="G26" s="12">
        <v>16053.5</v>
      </c>
      <c r="H26" s="11">
        <v>16053.5</v>
      </c>
      <c r="I26" s="3">
        <v>44622</v>
      </c>
      <c r="J26" s="5" t="s">
        <v>468</v>
      </c>
      <c r="K26" s="5" t="s">
        <v>452</v>
      </c>
      <c r="L26" s="5" t="s">
        <v>279</v>
      </c>
      <c r="M26" s="38" t="s">
        <v>204</v>
      </c>
    </row>
    <row r="27" spans="1:13" ht="17.25" thickBot="1" x14ac:dyDescent="0.35">
      <c r="A27" s="12" t="s">
        <v>449</v>
      </c>
      <c r="B27" s="5" t="s">
        <v>276</v>
      </c>
      <c r="C27" s="5" t="s">
        <v>450</v>
      </c>
      <c r="D27" s="5"/>
      <c r="E27" s="5"/>
      <c r="F27" s="5">
        <v>1</v>
      </c>
      <c r="G27" s="12">
        <v>16053.5</v>
      </c>
      <c r="H27" s="11">
        <v>16053.5</v>
      </c>
      <c r="I27" s="3">
        <v>44622</v>
      </c>
      <c r="J27" s="5" t="s">
        <v>469</v>
      </c>
      <c r="K27" s="5" t="s">
        <v>452</v>
      </c>
      <c r="L27" s="5" t="s">
        <v>279</v>
      </c>
      <c r="M27" s="38" t="s">
        <v>204</v>
      </c>
    </row>
    <row r="28" spans="1:13" ht="17.25" thickBot="1" x14ac:dyDescent="0.35">
      <c r="A28" s="12" t="s">
        <v>449</v>
      </c>
      <c r="B28" s="5" t="s">
        <v>276</v>
      </c>
      <c r="C28" s="5" t="s">
        <v>450</v>
      </c>
      <c r="D28" s="5"/>
      <c r="E28" s="5"/>
      <c r="F28" s="5">
        <v>1</v>
      </c>
      <c r="G28" s="12">
        <v>16053.5</v>
      </c>
      <c r="H28" s="11">
        <v>16053.5</v>
      </c>
      <c r="I28" s="3">
        <v>44622</v>
      </c>
      <c r="J28" s="5" t="s">
        <v>470</v>
      </c>
      <c r="K28" s="5" t="s">
        <v>452</v>
      </c>
      <c r="L28" s="5" t="s">
        <v>279</v>
      </c>
      <c r="M28" s="38" t="s">
        <v>204</v>
      </c>
    </row>
    <row r="29" spans="1:13" ht="17.25" thickBot="1" x14ac:dyDescent="0.35">
      <c r="A29" s="12" t="s">
        <v>449</v>
      </c>
      <c r="B29" s="5" t="s">
        <v>276</v>
      </c>
      <c r="C29" s="5" t="s">
        <v>450</v>
      </c>
      <c r="D29" s="5"/>
      <c r="E29" s="5"/>
      <c r="F29" s="5">
        <v>1</v>
      </c>
      <c r="G29" s="12">
        <v>16053.5</v>
      </c>
      <c r="H29" s="11">
        <v>16053.5</v>
      </c>
      <c r="I29" s="3">
        <v>44622</v>
      </c>
      <c r="J29" s="5" t="s">
        <v>471</v>
      </c>
      <c r="K29" s="5" t="s">
        <v>452</v>
      </c>
      <c r="L29" s="5" t="s">
        <v>279</v>
      </c>
      <c r="M29" s="38" t="s">
        <v>204</v>
      </c>
    </row>
    <row r="30" spans="1:13" ht="17.25" thickBot="1" x14ac:dyDescent="0.35">
      <c r="A30" s="12" t="s">
        <v>449</v>
      </c>
      <c r="B30" s="5" t="s">
        <v>276</v>
      </c>
      <c r="C30" s="5" t="s">
        <v>450</v>
      </c>
      <c r="D30" s="5"/>
      <c r="E30" s="5"/>
      <c r="F30" s="5">
        <v>1</v>
      </c>
      <c r="G30" s="12">
        <v>16053.5</v>
      </c>
      <c r="H30" s="11">
        <v>16053.5</v>
      </c>
      <c r="I30" s="3">
        <v>44622</v>
      </c>
      <c r="J30" s="5" t="s">
        <v>472</v>
      </c>
      <c r="K30" s="5" t="s">
        <v>452</v>
      </c>
      <c r="L30" s="5" t="s">
        <v>279</v>
      </c>
      <c r="M30" s="38" t="s">
        <v>204</v>
      </c>
    </row>
    <row r="31" spans="1:13" ht="17.25" thickBot="1" x14ac:dyDescent="0.35">
      <c r="A31" s="12" t="s">
        <v>449</v>
      </c>
      <c r="B31" s="5" t="s">
        <v>276</v>
      </c>
      <c r="C31" s="5" t="s">
        <v>450</v>
      </c>
      <c r="D31" s="5"/>
      <c r="E31" s="5"/>
      <c r="F31" s="5">
        <v>1</v>
      </c>
      <c r="G31" s="12">
        <v>16053.5</v>
      </c>
      <c r="H31" s="11">
        <v>16053.5</v>
      </c>
      <c r="I31" s="3">
        <v>44622</v>
      </c>
      <c r="J31" s="5" t="s">
        <v>473</v>
      </c>
      <c r="K31" s="5" t="s">
        <v>452</v>
      </c>
      <c r="L31" s="5" t="s">
        <v>279</v>
      </c>
      <c r="M31" s="38" t="s">
        <v>204</v>
      </c>
    </row>
    <row r="32" spans="1:13" ht="17.25" thickBot="1" x14ac:dyDescent="0.35">
      <c r="A32" s="12" t="s">
        <v>449</v>
      </c>
      <c r="B32" s="5" t="s">
        <v>276</v>
      </c>
      <c r="C32" s="5" t="s">
        <v>450</v>
      </c>
      <c r="D32" s="5"/>
      <c r="E32" s="5"/>
      <c r="F32" s="5">
        <v>1</v>
      </c>
      <c r="G32" s="12">
        <v>16053.5</v>
      </c>
      <c r="H32" s="11">
        <v>16053.5</v>
      </c>
      <c r="I32" s="3">
        <v>44622</v>
      </c>
      <c r="J32" s="5" t="s">
        <v>474</v>
      </c>
      <c r="K32" s="5" t="s">
        <v>452</v>
      </c>
      <c r="L32" s="5" t="s">
        <v>279</v>
      </c>
      <c r="M32" s="38" t="s">
        <v>204</v>
      </c>
    </row>
    <row r="33" spans="1:13" ht="17.25" thickBot="1" x14ac:dyDescent="0.35">
      <c r="A33" s="12" t="s">
        <v>475</v>
      </c>
      <c r="B33" s="5" t="s">
        <v>476</v>
      </c>
      <c r="C33" s="5" t="s">
        <v>477</v>
      </c>
      <c r="D33" s="5"/>
      <c r="E33" s="5"/>
      <c r="F33" s="5">
        <v>30</v>
      </c>
      <c r="G33" s="12">
        <v>404</v>
      </c>
      <c r="H33" s="11">
        <v>12120</v>
      </c>
      <c r="I33" s="3">
        <v>44627</v>
      </c>
      <c r="J33" s="5" t="s">
        <v>478</v>
      </c>
      <c r="K33" s="5" t="s">
        <v>479</v>
      </c>
      <c r="L33" s="5" t="s">
        <v>279</v>
      </c>
      <c r="M33" s="38" t="s">
        <v>204</v>
      </c>
    </row>
    <row r="34" spans="1:13" ht="17.25" thickBot="1" x14ac:dyDescent="0.35">
      <c r="A34" s="12" t="s">
        <v>449</v>
      </c>
      <c r="B34" s="5" t="s">
        <v>276</v>
      </c>
      <c r="C34" s="5" t="s">
        <v>277</v>
      </c>
      <c r="D34" s="5"/>
      <c r="E34" s="5"/>
      <c r="F34" s="5">
        <v>1</v>
      </c>
      <c r="G34" s="12">
        <v>16053.5</v>
      </c>
      <c r="H34" s="11">
        <v>16053.5</v>
      </c>
      <c r="I34" s="3">
        <v>44628</v>
      </c>
      <c r="J34" s="5" t="s">
        <v>480</v>
      </c>
      <c r="K34" s="5" t="s">
        <v>452</v>
      </c>
      <c r="L34" s="5" t="s">
        <v>279</v>
      </c>
      <c r="M34" s="38" t="s">
        <v>204</v>
      </c>
    </row>
    <row r="35" spans="1:13" ht="17.25" thickBot="1" x14ac:dyDescent="0.35">
      <c r="A35" s="12" t="s">
        <v>449</v>
      </c>
      <c r="B35" s="5" t="s">
        <v>276</v>
      </c>
      <c r="C35" s="5" t="s">
        <v>277</v>
      </c>
      <c r="D35" s="5"/>
      <c r="E35" s="5"/>
      <c r="F35" s="5">
        <v>1</v>
      </c>
      <c r="G35" s="12">
        <v>16053.5</v>
      </c>
      <c r="H35" s="11">
        <v>16053.5</v>
      </c>
      <c r="I35" s="3">
        <v>44628</v>
      </c>
      <c r="J35" s="5" t="s">
        <v>481</v>
      </c>
      <c r="K35" s="5" t="s">
        <v>452</v>
      </c>
      <c r="L35" s="5" t="s">
        <v>279</v>
      </c>
      <c r="M35" s="38" t="s">
        <v>204</v>
      </c>
    </row>
    <row r="36" spans="1:13" ht="17.25" thickBot="1" x14ac:dyDescent="0.35">
      <c r="A36" s="12" t="s">
        <v>449</v>
      </c>
      <c r="B36" s="5" t="s">
        <v>276</v>
      </c>
      <c r="C36" s="5" t="s">
        <v>277</v>
      </c>
      <c r="D36" s="5"/>
      <c r="E36" s="5"/>
      <c r="F36" s="5">
        <v>1</v>
      </c>
      <c r="G36" s="12">
        <v>16053.5</v>
      </c>
      <c r="H36" s="11">
        <v>16053.5</v>
      </c>
      <c r="I36" s="3">
        <v>44628</v>
      </c>
      <c r="J36" s="5" t="s">
        <v>482</v>
      </c>
      <c r="K36" s="5" t="s">
        <v>452</v>
      </c>
      <c r="L36" s="5" t="s">
        <v>279</v>
      </c>
      <c r="M36" s="38" t="s">
        <v>204</v>
      </c>
    </row>
    <row r="37" spans="1:13" ht="17.25" thickBot="1" x14ac:dyDescent="0.35">
      <c r="A37" s="12" t="s">
        <v>449</v>
      </c>
      <c r="B37" s="5" t="s">
        <v>276</v>
      </c>
      <c r="C37" s="5" t="s">
        <v>277</v>
      </c>
      <c r="D37" s="5"/>
      <c r="E37" s="5"/>
      <c r="F37" s="5">
        <v>1</v>
      </c>
      <c r="G37" s="12">
        <v>16053.5</v>
      </c>
      <c r="H37" s="11">
        <v>16053.5</v>
      </c>
      <c r="I37" s="3">
        <v>44628</v>
      </c>
      <c r="J37" s="5" t="s">
        <v>483</v>
      </c>
      <c r="K37" s="5" t="s">
        <v>452</v>
      </c>
      <c r="L37" s="5" t="s">
        <v>279</v>
      </c>
      <c r="M37" s="38" t="s">
        <v>204</v>
      </c>
    </row>
    <row r="38" spans="1:13" ht="17.25" thickBot="1" x14ac:dyDescent="0.35">
      <c r="A38" s="12" t="s">
        <v>449</v>
      </c>
      <c r="B38" s="5" t="s">
        <v>276</v>
      </c>
      <c r="C38" s="5" t="s">
        <v>277</v>
      </c>
      <c r="D38" s="5"/>
      <c r="E38" s="5"/>
      <c r="F38" s="5">
        <v>1</v>
      </c>
      <c r="G38" s="12">
        <v>16053.5</v>
      </c>
      <c r="H38" s="11">
        <v>16053.5</v>
      </c>
      <c r="I38" s="3">
        <v>44628</v>
      </c>
      <c r="J38" s="5" t="s">
        <v>484</v>
      </c>
      <c r="K38" s="5" t="s">
        <v>452</v>
      </c>
      <c r="L38" s="5" t="s">
        <v>279</v>
      </c>
      <c r="M38" s="38" t="s">
        <v>204</v>
      </c>
    </row>
    <row r="39" spans="1:13" ht="17.25" thickBot="1" x14ac:dyDescent="0.35">
      <c r="A39" s="12" t="s">
        <v>449</v>
      </c>
      <c r="B39" s="5" t="s">
        <v>276</v>
      </c>
      <c r="C39" s="5" t="s">
        <v>277</v>
      </c>
      <c r="D39" s="5"/>
      <c r="E39" s="5"/>
      <c r="F39" s="5">
        <v>1</v>
      </c>
      <c r="G39" s="12">
        <v>16053.5</v>
      </c>
      <c r="H39" s="11">
        <v>16053.5</v>
      </c>
      <c r="I39" s="3">
        <v>44628</v>
      </c>
      <c r="J39" s="5" t="s">
        <v>485</v>
      </c>
      <c r="K39" s="5" t="s">
        <v>452</v>
      </c>
      <c r="L39" s="5" t="s">
        <v>279</v>
      </c>
      <c r="M39" s="38" t="s">
        <v>204</v>
      </c>
    </row>
    <row r="40" spans="1:13" ht="17.25" thickBot="1" x14ac:dyDescent="0.35">
      <c r="A40" s="12" t="s">
        <v>449</v>
      </c>
      <c r="B40" s="5" t="s">
        <v>276</v>
      </c>
      <c r="C40" s="5" t="s">
        <v>277</v>
      </c>
      <c r="D40" s="5"/>
      <c r="E40" s="5"/>
      <c r="F40" s="5">
        <v>1</v>
      </c>
      <c r="G40" s="12">
        <v>16053.5</v>
      </c>
      <c r="H40" s="11">
        <v>16053.5</v>
      </c>
      <c r="I40" s="3">
        <v>44628</v>
      </c>
      <c r="J40" s="5" t="s">
        <v>486</v>
      </c>
      <c r="K40" s="5" t="s">
        <v>452</v>
      </c>
      <c r="L40" s="5" t="s">
        <v>279</v>
      </c>
      <c r="M40" s="38" t="s">
        <v>204</v>
      </c>
    </row>
    <row r="41" spans="1:13" ht="17.25" thickBot="1" x14ac:dyDescent="0.35">
      <c r="A41" s="12" t="s">
        <v>449</v>
      </c>
      <c r="B41" s="5" t="s">
        <v>276</v>
      </c>
      <c r="C41" s="5" t="s">
        <v>277</v>
      </c>
      <c r="D41" s="5"/>
      <c r="E41" s="5"/>
      <c r="F41" s="5">
        <v>1</v>
      </c>
      <c r="G41" s="12">
        <v>16053.5</v>
      </c>
      <c r="H41" s="11">
        <v>16053.5</v>
      </c>
      <c r="I41" s="3">
        <v>44628</v>
      </c>
      <c r="J41" s="5" t="s">
        <v>487</v>
      </c>
      <c r="K41" s="5" t="s">
        <v>452</v>
      </c>
      <c r="L41" s="5" t="s">
        <v>279</v>
      </c>
      <c r="M41" s="38" t="s">
        <v>204</v>
      </c>
    </row>
    <row r="42" spans="1:13" ht="17.25" thickBot="1" x14ac:dyDescent="0.35">
      <c r="A42" s="12" t="s">
        <v>449</v>
      </c>
      <c r="B42" s="5" t="s">
        <v>276</v>
      </c>
      <c r="C42" s="5" t="s">
        <v>277</v>
      </c>
      <c r="D42" s="5"/>
      <c r="E42" s="5"/>
      <c r="F42" s="5">
        <v>1</v>
      </c>
      <c r="G42" s="12">
        <v>16053.5</v>
      </c>
      <c r="H42" s="11">
        <v>16053.5</v>
      </c>
      <c r="I42" s="3">
        <v>44628</v>
      </c>
      <c r="J42" s="5" t="s">
        <v>488</v>
      </c>
      <c r="K42" s="5" t="s">
        <v>452</v>
      </c>
      <c r="L42" s="5" t="s">
        <v>279</v>
      </c>
      <c r="M42" s="38" t="s">
        <v>204</v>
      </c>
    </row>
    <row r="43" spans="1:13" ht="17.25" thickBot="1" x14ac:dyDescent="0.35">
      <c r="A43" s="12" t="s">
        <v>449</v>
      </c>
      <c r="B43" s="5" t="s">
        <v>276</v>
      </c>
      <c r="C43" s="5" t="s">
        <v>277</v>
      </c>
      <c r="D43" s="5"/>
      <c r="E43" s="5"/>
      <c r="F43" s="5">
        <v>1</v>
      </c>
      <c r="G43" s="12">
        <v>16053.5</v>
      </c>
      <c r="H43" s="11">
        <v>16053.5</v>
      </c>
      <c r="I43" s="3">
        <v>44628</v>
      </c>
      <c r="J43" s="5" t="s">
        <v>489</v>
      </c>
      <c r="K43" s="5" t="s">
        <v>452</v>
      </c>
      <c r="L43" s="5" t="s">
        <v>279</v>
      </c>
      <c r="M43" s="38" t="s">
        <v>204</v>
      </c>
    </row>
    <row r="44" spans="1:13" ht="17.25" thickBot="1" x14ac:dyDescent="0.35">
      <c r="A44" s="12" t="s">
        <v>449</v>
      </c>
      <c r="B44" s="5" t="s">
        <v>276</v>
      </c>
      <c r="C44" s="5" t="s">
        <v>277</v>
      </c>
      <c r="D44" s="5"/>
      <c r="E44" s="5"/>
      <c r="F44" s="5">
        <v>1</v>
      </c>
      <c r="G44" s="12">
        <v>16053.5</v>
      </c>
      <c r="H44" s="11">
        <v>16053.5</v>
      </c>
      <c r="I44" s="3">
        <v>44628</v>
      </c>
      <c r="J44" s="5" t="s">
        <v>490</v>
      </c>
      <c r="K44" s="5" t="s">
        <v>452</v>
      </c>
      <c r="L44" s="5" t="s">
        <v>279</v>
      </c>
      <c r="M44" s="38" t="s">
        <v>204</v>
      </c>
    </row>
    <row r="45" spans="1:13" ht="17.25" thickBot="1" x14ac:dyDescent="0.35">
      <c r="A45" s="12" t="s">
        <v>449</v>
      </c>
      <c r="B45" s="5" t="s">
        <v>276</v>
      </c>
      <c r="C45" s="5" t="s">
        <v>277</v>
      </c>
      <c r="D45" s="5"/>
      <c r="E45" s="5"/>
      <c r="F45" s="5">
        <v>1</v>
      </c>
      <c r="G45" s="12">
        <v>16053.5</v>
      </c>
      <c r="H45" s="11">
        <v>16053.5</v>
      </c>
      <c r="I45" s="3">
        <v>44628</v>
      </c>
      <c r="J45" s="5" t="s">
        <v>491</v>
      </c>
      <c r="K45" s="5" t="s">
        <v>452</v>
      </c>
      <c r="L45" s="5" t="s">
        <v>279</v>
      </c>
      <c r="M45" s="38" t="s">
        <v>204</v>
      </c>
    </row>
    <row r="46" spans="1:13" ht="17.25" thickBot="1" x14ac:dyDescent="0.35">
      <c r="A46" s="12" t="s">
        <v>449</v>
      </c>
      <c r="B46" s="5" t="s">
        <v>276</v>
      </c>
      <c r="C46" s="5" t="s">
        <v>277</v>
      </c>
      <c r="D46" s="5"/>
      <c r="E46" s="5"/>
      <c r="F46" s="5">
        <v>1</v>
      </c>
      <c r="G46" s="12">
        <v>16053.5</v>
      </c>
      <c r="H46" s="11">
        <v>16053.5</v>
      </c>
      <c r="I46" s="3">
        <v>44628</v>
      </c>
      <c r="J46" s="5" t="s">
        <v>492</v>
      </c>
      <c r="K46" s="5" t="s">
        <v>452</v>
      </c>
      <c r="L46" s="5" t="s">
        <v>279</v>
      </c>
      <c r="M46" s="38" t="s">
        <v>204</v>
      </c>
    </row>
    <row r="47" spans="1:13" ht="17.25" thickBot="1" x14ac:dyDescent="0.35">
      <c r="A47" s="12" t="s">
        <v>449</v>
      </c>
      <c r="B47" s="5" t="s">
        <v>276</v>
      </c>
      <c r="C47" s="5" t="s">
        <v>277</v>
      </c>
      <c r="D47" s="5"/>
      <c r="E47" s="5"/>
      <c r="F47" s="5">
        <v>1</v>
      </c>
      <c r="G47" s="12">
        <v>16053.5</v>
      </c>
      <c r="H47" s="11">
        <v>16053.5</v>
      </c>
      <c r="I47" s="3">
        <v>44628</v>
      </c>
      <c r="J47" s="5" t="s">
        <v>493</v>
      </c>
      <c r="K47" s="5" t="s">
        <v>452</v>
      </c>
      <c r="L47" s="5" t="s">
        <v>279</v>
      </c>
      <c r="M47" s="38" t="s">
        <v>204</v>
      </c>
    </row>
    <row r="48" spans="1:13" ht="17.25" thickBot="1" x14ac:dyDescent="0.35">
      <c r="A48" s="12" t="s">
        <v>449</v>
      </c>
      <c r="B48" s="5" t="s">
        <v>276</v>
      </c>
      <c r="C48" s="5" t="s">
        <v>277</v>
      </c>
      <c r="D48" s="5"/>
      <c r="E48" s="5"/>
      <c r="F48" s="5">
        <v>1</v>
      </c>
      <c r="G48" s="12">
        <v>16053.5</v>
      </c>
      <c r="H48" s="11">
        <v>16053.5</v>
      </c>
      <c r="I48" s="3">
        <v>44628</v>
      </c>
      <c r="J48" s="5" t="s">
        <v>494</v>
      </c>
      <c r="K48" s="5" t="s">
        <v>452</v>
      </c>
      <c r="L48" s="5" t="s">
        <v>279</v>
      </c>
      <c r="M48" s="38" t="s">
        <v>204</v>
      </c>
    </row>
    <row r="49" spans="1:13" ht="17.25" thickBot="1" x14ac:dyDescent="0.35">
      <c r="A49" s="12" t="s">
        <v>449</v>
      </c>
      <c r="B49" s="5" t="s">
        <v>276</v>
      </c>
      <c r="C49" s="5" t="s">
        <v>277</v>
      </c>
      <c r="D49" s="5"/>
      <c r="E49" s="5"/>
      <c r="F49" s="5">
        <v>1</v>
      </c>
      <c r="G49" s="12">
        <v>16053.5</v>
      </c>
      <c r="H49" s="11">
        <v>16053.5</v>
      </c>
      <c r="I49" s="3">
        <v>44628</v>
      </c>
      <c r="J49" s="5" t="s">
        <v>495</v>
      </c>
      <c r="K49" s="5" t="s">
        <v>452</v>
      </c>
      <c r="L49" s="5" t="s">
        <v>279</v>
      </c>
      <c r="M49" s="38" t="s">
        <v>204</v>
      </c>
    </row>
    <row r="50" spans="1:13" ht="17.25" thickBot="1" x14ac:dyDescent="0.35">
      <c r="A50" s="12" t="s">
        <v>449</v>
      </c>
      <c r="B50" s="5" t="s">
        <v>276</v>
      </c>
      <c r="C50" s="5" t="s">
        <v>277</v>
      </c>
      <c r="D50" s="5"/>
      <c r="E50" s="5"/>
      <c r="F50" s="5">
        <v>1</v>
      </c>
      <c r="G50" s="12">
        <v>16053.5</v>
      </c>
      <c r="H50" s="11">
        <v>16053.5</v>
      </c>
      <c r="I50" s="3">
        <v>44628</v>
      </c>
      <c r="J50" s="5" t="s">
        <v>496</v>
      </c>
      <c r="K50" s="5" t="s">
        <v>452</v>
      </c>
      <c r="L50" s="5" t="s">
        <v>279</v>
      </c>
      <c r="M50" s="38" t="s">
        <v>204</v>
      </c>
    </row>
    <row r="51" spans="1:13" ht="17.25" thickBot="1" x14ac:dyDescent="0.35">
      <c r="A51" s="12" t="s">
        <v>449</v>
      </c>
      <c r="B51" s="5" t="s">
        <v>276</v>
      </c>
      <c r="C51" s="5" t="s">
        <v>277</v>
      </c>
      <c r="D51" s="5"/>
      <c r="E51" s="5"/>
      <c r="F51" s="5">
        <v>1</v>
      </c>
      <c r="G51" s="12">
        <v>16053.5</v>
      </c>
      <c r="H51" s="11">
        <v>16053.5</v>
      </c>
      <c r="I51" s="3">
        <v>44628</v>
      </c>
      <c r="J51" s="5" t="s">
        <v>497</v>
      </c>
      <c r="K51" s="5" t="s">
        <v>452</v>
      </c>
      <c r="L51" s="5" t="s">
        <v>279</v>
      </c>
      <c r="M51" s="38" t="s">
        <v>204</v>
      </c>
    </row>
    <row r="52" spans="1:13" ht="17.25" thickBot="1" x14ac:dyDescent="0.35">
      <c r="A52" s="12" t="s">
        <v>449</v>
      </c>
      <c r="B52" s="5" t="s">
        <v>276</v>
      </c>
      <c r="C52" s="5" t="s">
        <v>277</v>
      </c>
      <c r="D52" s="5"/>
      <c r="E52" s="5"/>
      <c r="F52" s="5">
        <v>1</v>
      </c>
      <c r="G52" s="12">
        <v>16053.5</v>
      </c>
      <c r="H52" s="11">
        <v>16053.5</v>
      </c>
      <c r="I52" s="3">
        <v>44628</v>
      </c>
      <c r="J52" s="5" t="s">
        <v>498</v>
      </c>
      <c r="K52" s="5" t="s">
        <v>452</v>
      </c>
      <c r="L52" s="5" t="s">
        <v>279</v>
      </c>
      <c r="M52" s="38" t="s">
        <v>204</v>
      </c>
    </row>
    <row r="53" spans="1:13" ht="17.25" thickBot="1" x14ac:dyDescent="0.35">
      <c r="A53" s="12" t="s">
        <v>449</v>
      </c>
      <c r="B53" s="5" t="s">
        <v>276</v>
      </c>
      <c r="C53" s="5" t="s">
        <v>277</v>
      </c>
      <c r="D53" s="5"/>
      <c r="E53" s="5"/>
      <c r="F53" s="5">
        <v>1</v>
      </c>
      <c r="G53" s="12">
        <v>16053.5</v>
      </c>
      <c r="H53" s="11">
        <v>16053.5</v>
      </c>
      <c r="I53" s="3">
        <v>44628</v>
      </c>
      <c r="J53" s="5" t="s">
        <v>499</v>
      </c>
      <c r="K53" s="5" t="s">
        <v>452</v>
      </c>
      <c r="L53" s="5" t="s">
        <v>279</v>
      </c>
      <c r="M53" s="38" t="s">
        <v>204</v>
      </c>
    </row>
    <row r="54" spans="1:13" ht="17.25" thickBot="1" x14ac:dyDescent="0.35">
      <c r="A54" s="12" t="s">
        <v>449</v>
      </c>
      <c r="B54" s="5" t="s">
        <v>276</v>
      </c>
      <c r="C54" s="5" t="s">
        <v>277</v>
      </c>
      <c r="D54" s="5"/>
      <c r="E54" s="5"/>
      <c r="F54" s="5">
        <v>1</v>
      </c>
      <c r="G54" s="12">
        <v>16053.5</v>
      </c>
      <c r="H54" s="11">
        <v>16053.5</v>
      </c>
      <c r="I54" s="3">
        <v>44628</v>
      </c>
      <c r="J54" s="5" t="s">
        <v>500</v>
      </c>
      <c r="K54" s="5" t="s">
        <v>452</v>
      </c>
      <c r="L54" s="5" t="s">
        <v>279</v>
      </c>
      <c r="M54" s="38" t="s">
        <v>204</v>
      </c>
    </row>
    <row r="55" spans="1:13" ht="17.25" thickBot="1" x14ac:dyDescent="0.35">
      <c r="A55" s="12" t="s">
        <v>449</v>
      </c>
      <c r="B55" s="5" t="s">
        <v>276</v>
      </c>
      <c r="C55" s="5" t="s">
        <v>277</v>
      </c>
      <c r="D55" s="5"/>
      <c r="E55" s="5"/>
      <c r="F55" s="5">
        <v>1</v>
      </c>
      <c r="G55" s="12">
        <v>16053.5</v>
      </c>
      <c r="H55" s="11">
        <v>16053.5</v>
      </c>
      <c r="I55" s="3">
        <v>44628</v>
      </c>
      <c r="J55" s="5" t="s">
        <v>501</v>
      </c>
      <c r="K55" s="5" t="s">
        <v>452</v>
      </c>
      <c r="L55" s="5" t="s">
        <v>279</v>
      </c>
      <c r="M55" s="38" t="s">
        <v>204</v>
      </c>
    </row>
    <row r="56" spans="1:13" ht="17.25" thickBot="1" x14ac:dyDescent="0.35">
      <c r="A56" s="12" t="s">
        <v>449</v>
      </c>
      <c r="B56" s="5" t="s">
        <v>276</v>
      </c>
      <c r="C56" s="5" t="s">
        <v>277</v>
      </c>
      <c r="D56" s="5"/>
      <c r="E56" s="5"/>
      <c r="F56" s="5">
        <v>1</v>
      </c>
      <c r="G56" s="12">
        <v>16053.5</v>
      </c>
      <c r="H56" s="11">
        <v>16053.5</v>
      </c>
      <c r="I56" s="3">
        <v>44628</v>
      </c>
      <c r="J56" s="5" t="s">
        <v>502</v>
      </c>
      <c r="K56" s="5" t="s">
        <v>452</v>
      </c>
      <c r="L56" s="5" t="s">
        <v>279</v>
      </c>
      <c r="M56" s="38" t="s">
        <v>204</v>
      </c>
    </row>
    <row r="57" spans="1:13" ht="17.25" thickBot="1" x14ac:dyDescent="0.35">
      <c r="A57" s="12" t="s">
        <v>449</v>
      </c>
      <c r="B57" s="5" t="s">
        <v>276</v>
      </c>
      <c r="C57" s="5" t="s">
        <v>277</v>
      </c>
      <c r="D57" s="5"/>
      <c r="E57" s="5"/>
      <c r="F57" s="5">
        <v>1</v>
      </c>
      <c r="G57" s="12">
        <v>16053.5</v>
      </c>
      <c r="H57" s="11">
        <v>16053.5</v>
      </c>
      <c r="I57" s="3">
        <v>44628</v>
      </c>
      <c r="J57" s="5" t="s">
        <v>503</v>
      </c>
      <c r="K57" s="5" t="s">
        <v>452</v>
      </c>
      <c r="L57" s="5" t="s">
        <v>279</v>
      </c>
      <c r="M57" s="38" t="s">
        <v>204</v>
      </c>
    </row>
    <row r="58" spans="1:13" ht="17.25" thickBot="1" x14ac:dyDescent="0.35">
      <c r="A58" s="12" t="s">
        <v>449</v>
      </c>
      <c r="B58" s="5" t="s">
        <v>276</v>
      </c>
      <c r="C58" s="5" t="s">
        <v>277</v>
      </c>
      <c r="D58" s="5"/>
      <c r="E58" s="5"/>
      <c r="F58" s="5">
        <v>1</v>
      </c>
      <c r="G58" s="12">
        <v>16053.5</v>
      </c>
      <c r="H58" s="11">
        <v>16053.5</v>
      </c>
      <c r="I58" s="3">
        <v>44628</v>
      </c>
      <c r="J58" s="5" t="s">
        <v>504</v>
      </c>
      <c r="K58" s="5" t="s">
        <v>452</v>
      </c>
      <c r="L58" s="5" t="s">
        <v>279</v>
      </c>
      <c r="M58" s="38" t="s">
        <v>204</v>
      </c>
    </row>
    <row r="59" spans="1:13" ht="17.25" thickBot="1" x14ac:dyDescent="0.35">
      <c r="A59" s="12" t="s">
        <v>449</v>
      </c>
      <c r="B59" s="5" t="s">
        <v>276</v>
      </c>
      <c r="C59" s="5" t="s">
        <v>277</v>
      </c>
      <c r="D59" s="5"/>
      <c r="E59" s="5"/>
      <c r="F59" s="5">
        <v>1</v>
      </c>
      <c r="G59" s="12">
        <v>16053.5</v>
      </c>
      <c r="H59" s="11">
        <v>16053.5</v>
      </c>
      <c r="I59" s="3">
        <v>44628</v>
      </c>
      <c r="J59" s="5" t="s">
        <v>505</v>
      </c>
      <c r="K59" s="5" t="s">
        <v>452</v>
      </c>
      <c r="L59" s="5" t="s">
        <v>279</v>
      </c>
      <c r="M59" s="38" t="s">
        <v>204</v>
      </c>
    </row>
    <row r="60" spans="1:13" ht="17.25" thickBot="1" x14ac:dyDescent="0.35">
      <c r="A60" s="12" t="s">
        <v>449</v>
      </c>
      <c r="B60" s="5" t="s">
        <v>276</v>
      </c>
      <c r="C60" s="5" t="s">
        <v>277</v>
      </c>
      <c r="D60" s="5"/>
      <c r="E60" s="5"/>
      <c r="F60" s="5">
        <v>1</v>
      </c>
      <c r="G60" s="12">
        <v>16053.5</v>
      </c>
      <c r="H60" s="11">
        <v>16053.5</v>
      </c>
      <c r="I60" s="3">
        <v>44628</v>
      </c>
      <c r="J60" s="5" t="s">
        <v>506</v>
      </c>
      <c r="K60" s="5" t="s">
        <v>452</v>
      </c>
      <c r="L60" s="5" t="s">
        <v>279</v>
      </c>
      <c r="M60" s="38" t="s">
        <v>204</v>
      </c>
    </row>
    <row r="61" spans="1:13" ht="17.25" thickBot="1" x14ac:dyDescent="0.35">
      <c r="A61" s="12" t="s">
        <v>449</v>
      </c>
      <c r="B61" s="5" t="s">
        <v>276</v>
      </c>
      <c r="C61" s="5" t="s">
        <v>277</v>
      </c>
      <c r="D61" s="5"/>
      <c r="E61" s="5"/>
      <c r="F61" s="5">
        <v>1</v>
      </c>
      <c r="G61" s="12">
        <v>16053.5</v>
      </c>
      <c r="H61" s="11">
        <v>16053.5</v>
      </c>
      <c r="I61" s="3">
        <v>44628</v>
      </c>
      <c r="J61" s="5" t="s">
        <v>507</v>
      </c>
      <c r="K61" s="5" t="s">
        <v>452</v>
      </c>
      <c r="L61" s="5" t="s">
        <v>279</v>
      </c>
      <c r="M61" s="38" t="s">
        <v>204</v>
      </c>
    </row>
    <row r="62" spans="1:13" ht="17.25" thickBot="1" x14ac:dyDescent="0.35">
      <c r="A62" s="12" t="s">
        <v>449</v>
      </c>
      <c r="B62" s="5" t="s">
        <v>276</v>
      </c>
      <c r="C62" s="5" t="s">
        <v>277</v>
      </c>
      <c r="D62" s="5"/>
      <c r="E62" s="5"/>
      <c r="F62" s="5">
        <v>1</v>
      </c>
      <c r="G62" s="12">
        <v>16053.5</v>
      </c>
      <c r="H62" s="11">
        <v>16053.5</v>
      </c>
      <c r="I62" s="3">
        <v>44628</v>
      </c>
      <c r="J62" s="5" t="s">
        <v>508</v>
      </c>
      <c r="K62" s="5" t="s">
        <v>452</v>
      </c>
      <c r="L62" s="5" t="s">
        <v>279</v>
      </c>
      <c r="M62" s="38" t="s">
        <v>204</v>
      </c>
    </row>
    <row r="63" spans="1:13" ht="17.25" thickBot="1" x14ac:dyDescent="0.35">
      <c r="A63" s="12" t="s">
        <v>449</v>
      </c>
      <c r="B63" s="5" t="s">
        <v>276</v>
      </c>
      <c r="C63" s="5" t="s">
        <v>277</v>
      </c>
      <c r="D63" s="5"/>
      <c r="E63" s="5"/>
      <c r="F63" s="5">
        <v>1</v>
      </c>
      <c r="G63" s="12">
        <v>16053.5</v>
      </c>
      <c r="H63" s="11">
        <v>16053.5</v>
      </c>
      <c r="I63" s="3">
        <v>44628</v>
      </c>
      <c r="J63" s="5" t="s">
        <v>509</v>
      </c>
      <c r="K63" s="5" t="s">
        <v>452</v>
      </c>
      <c r="L63" s="5" t="s">
        <v>279</v>
      </c>
      <c r="M63" s="38" t="s">
        <v>204</v>
      </c>
    </row>
    <row r="64" spans="1:13" ht="17.25" thickBot="1" x14ac:dyDescent="0.35">
      <c r="A64" s="12" t="s">
        <v>449</v>
      </c>
      <c r="B64" s="5" t="s">
        <v>276</v>
      </c>
      <c r="C64" s="5" t="s">
        <v>277</v>
      </c>
      <c r="D64" s="5"/>
      <c r="E64" s="5"/>
      <c r="F64" s="5">
        <v>1</v>
      </c>
      <c r="G64" s="12">
        <v>16053.5</v>
      </c>
      <c r="H64" s="11">
        <v>16053.5</v>
      </c>
      <c r="I64" s="3">
        <v>44628</v>
      </c>
      <c r="J64" s="5" t="s">
        <v>510</v>
      </c>
      <c r="K64" s="5" t="s">
        <v>452</v>
      </c>
      <c r="L64" s="5" t="s">
        <v>279</v>
      </c>
      <c r="M64" s="38" t="s">
        <v>204</v>
      </c>
    </row>
    <row r="65" spans="1:13" ht="17.25" thickBot="1" x14ac:dyDescent="0.35">
      <c r="A65" s="12" t="s">
        <v>449</v>
      </c>
      <c r="B65" s="5" t="s">
        <v>276</v>
      </c>
      <c r="C65" s="5" t="s">
        <v>277</v>
      </c>
      <c r="D65" s="5"/>
      <c r="E65" s="5"/>
      <c r="F65" s="5">
        <v>1</v>
      </c>
      <c r="G65" s="12">
        <v>16053.5</v>
      </c>
      <c r="H65" s="11">
        <v>16053.5</v>
      </c>
      <c r="I65" s="3">
        <v>44628</v>
      </c>
      <c r="J65" s="5" t="s">
        <v>511</v>
      </c>
      <c r="K65" s="5" t="s">
        <v>452</v>
      </c>
      <c r="L65" s="5" t="s">
        <v>279</v>
      </c>
      <c r="M65" s="38" t="s">
        <v>204</v>
      </c>
    </row>
    <row r="66" spans="1:13" ht="17.25" thickBot="1" x14ac:dyDescent="0.35">
      <c r="A66" s="12" t="s">
        <v>449</v>
      </c>
      <c r="B66" s="5" t="s">
        <v>276</v>
      </c>
      <c r="C66" s="5" t="s">
        <v>277</v>
      </c>
      <c r="D66" s="5"/>
      <c r="E66" s="5"/>
      <c r="F66" s="5">
        <v>1</v>
      </c>
      <c r="G66" s="12">
        <v>16053.5</v>
      </c>
      <c r="H66" s="11">
        <v>16053.5</v>
      </c>
      <c r="I66" s="3">
        <v>44628</v>
      </c>
      <c r="J66" s="5" t="s">
        <v>512</v>
      </c>
      <c r="K66" s="5" t="s">
        <v>452</v>
      </c>
      <c r="L66" s="5" t="s">
        <v>279</v>
      </c>
      <c r="M66" s="38" t="s">
        <v>204</v>
      </c>
    </row>
    <row r="67" spans="1:13" ht="17.25" thickBot="1" x14ac:dyDescent="0.35">
      <c r="A67" s="12" t="s">
        <v>449</v>
      </c>
      <c r="B67" s="5" t="s">
        <v>276</v>
      </c>
      <c r="C67" s="5" t="s">
        <v>277</v>
      </c>
      <c r="D67" s="5"/>
      <c r="E67" s="5"/>
      <c r="F67" s="5">
        <v>1</v>
      </c>
      <c r="G67" s="12">
        <v>16053.5</v>
      </c>
      <c r="H67" s="11">
        <v>16053.5</v>
      </c>
      <c r="I67" s="3">
        <v>44628</v>
      </c>
      <c r="J67" s="5" t="s">
        <v>513</v>
      </c>
      <c r="K67" s="5" t="s">
        <v>452</v>
      </c>
      <c r="L67" s="5" t="s">
        <v>279</v>
      </c>
      <c r="M67" s="38" t="s">
        <v>204</v>
      </c>
    </row>
    <row r="68" spans="1:13" ht="17.25" thickBot="1" x14ac:dyDescent="0.35">
      <c r="A68" s="12" t="s">
        <v>449</v>
      </c>
      <c r="B68" s="5" t="s">
        <v>276</v>
      </c>
      <c r="C68" s="5" t="s">
        <v>277</v>
      </c>
      <c r="D68" s="5"/>
      <c r="E68" s="5"/>
      <c r="F68" s="5">
        <v>1</v>
      </c>
      <c r="G68" s="12">
        <v>16053.5</v>
      </c>
      <c r="H68" s="11">
        <v>16053.5</v>
      </c>
      <c r="I68" s="3">
        <v>44628</v>
      </c>
      <c r="J68" s="5" t="s">
        <v>514</v>
      </c>
      <c r="K68" s="5" t="s">
        <v>452</v>
      </c>
      <c r="L68" s="5" t="s">
        <v>279</v>
      </c>
      <c r="M68" s="38" t="s">
        <v>204</v>
      </c>
    </row>
    <row r="69" spans="1:13" ht="17.25" thickBot="1" x14ac:dyDescent="0.35">
      <c r="A69" s="12" t="s">
        <v>515</v>
      </c>
      <c r="B69" s="5" t="s">
        <v>516</v>
      </c>
      <c r="C69" s="5" t="s">
        <v>517</v>
      </c>
      <c r="D69" s="5"/>
      <c r="E69" s="5"/>
      <c r="F69" s="5">
        <v>42</v>
      </c>
      <c r="G69" s="12">
        <v>2600</v>
      </c>
      <c r="H69" s="11">
        <v>109200</v>
      </c>
      <c r="I69" s="3">
        <v>44631</v>
      </c>
      <c r="J69" s="5" t="s">
        <v>518</v>
      </c>
      <c r="K69" s="5" t="s">
        <v>519</v>
      </c>
      <c r="L69" s="5" t="s">
        <v>520</v>
      </c>
      <c r="M69" s="38" t="s">
        <v>204</v>
      </c>
    </row>
    <row r="70" spans="1:13" ht="17.25" thickBot="1" x14ac:dyDescent="0.35">
      <c r="A70" s="12" t="s">
        <v>515</v>
      </c>
      <c r="B70" s="5" t="s">
        <v>521</v>
      </c>
      <c r="C70" s="5" t="s">
        <v>522</v>
      </c>
      <c r="D70" s="5"/>
      <c r="E70" s="5"/>
      <c r="F70" s="5">
        <v>10</v>
      </c>
      <c r="G70" s="12">
        <v>2600</v>
      </c>
      <c r="H70" s="11">
        <v>26000</v>
      </c>
      <c r="I70" s="3">
        <v>44631</v>
      </c>
      <c r="J70" s="5" t="s">
        <v>518</v>
      </c>
      <c r="K70" s="5" t="s">
        <v>519</v>
      </c>
      <c r="L70" s="5" t="s">
        <v>520</v>
      </c>
      <c r="M70" s="38" t="s">
        <v>204</v>
      </c>
    </row>
    <row r="71" spans="1:13" ht="17.25" thickBot="1" x14ac:dyDescent="0.35">
      <c r="A71" s="12" t="s">
        <v>523</v>
      </c>
      <c r="B71" s="5" t="s">
        <v>46</v>
      </c>
      <c r="C71" s="5" t="s">
        <v>126</v>
      </c>
      <c r="D71" s="5"/>
      <c r="E71" s="5"/>
      <c r="F71" s="5">
        <v>100</v>
      </c>
      <c r="G71" s="12">
        <v>414.36</v>
      </c>
      <c r="H71" s="11">
        <v>41436</v>
      </c>
      <c r="I71" s="3">
        <v>44635</v>
      </c>
      <c r="J71" s="5" t="s">
        <v>524</v>
      </c>
      <c r="K71" s="5" t="s">
        <v>193</v>
      </c>
      <c r="L71" s="5" t="s">
        <v>525</v>
      </c>
      <c r="M71" s="38" t="s">
        <v>204</v>
      </c>
    </row>
    <row r="72" spans="1:13" ht="17.25" thickBot="1" x14ac:dyDescent="0.35">
      <c r="A72" s="12" t="s">
        <v>475</v>
      </c>
      <c r="B72" s="5" t="s">
        <v>526</v>
      </c>
      <c r="C72" s="5" t="s">
        <v>527</v>
      </c>
      <c r="D72" s="5"/>
      <c r="E72" s="5"/>
      <c r="F72" s="5">
        <v>28</v>
      </c>
      <c r="G72" s="12">
        <v>743.25</v>
      </c>
      <c r="H72" s="11">
        <v>20811</v>
      </c>
      <c r="I72" s="3">
        <v>44636</v>
      </c>
      <c r="J72" s="5" t="s">
        <v>528</v>
      </c>
      <c r="K72" s="5" t="s">
        <v>529</v>
      </c>
      <c r="L72" s="5" t="s">
        <v>530</v>
      </c>
      <c r="M72" s="38" t="s">
        <v>204</v>
      </c>
    </row>
    <row r="73" spans="1:13" ht="17.25" thickBot="1" x14ac:dyDescent="0.35">
      <c r="A73" s="12" t="s">
        <v>531</v>
      </c>
      <c r="B73" s="5" t="s">
        <v>532</v>
      </c>
      <c r="C73" s="5" t="s">
        <v>533</v>
      </c>
      <c r="D73" s="5"/>
      <c r="E73" s="5"/>
      <c r="F73" s="5">
        <v>20</v>
      </c>
      <c r="G73" s="12">
        <v>220</v>
      </c>
      <c r="H73" s="11">
        <v>4400</v>
      </c>
      <c r="I73" s="3">
        <v>44636</v>
      </c>
      <c r="J73" s="5" t="s">
        <v>534</v>
      </c>
      <c r="K73" s="5" t="s">
        <v>535</v>
      </c>
      <c r="L73" s="5" t="s">
        <v>536</v>
      </c>
      <c r="M73" s="38" t="s">
        <v>204</v>
      </c>
    </row>
    <row r="74" spans="1:13" ht="17.25" thickBot="1" x14ac:dyDescent="0.35">
      <c r="A74" s="12" t="s">
        <v>531</v>
      </c>
      <c r="B74" s="5" t="s">
        <v>532</v>
      </c>
      <c r="C74" s="5" t="s">
        <v>533</v>
      </c>
      <c r="D74" s="5"/>
      <c r="E74" s="5"/>
      <c r="F74" s="5">
        <v>20</v>
      </c>
      <c r="G74" s="12">
        <v>220</v>
      </c>
      <c r="H74" s="11">
        <v>4400</v>
      </c>
      <c r="I74" s="3">
        <v>44636</v>
      </c>
      <c r="J74" s="5" t="s">
        <v>534</v>
      </c>
      <c r="K74" s="5" t="s">
        <v>535</v>
      </c>
      <c r="L74" s="5" t="s">
        <v>536</v>
      </c>
      <c r="M74" s="38" t="s">
        <v>204</v>
      </c>
    </row>
    <row r="75" spans="1:13" ht="17.25" thickBot="1" x14ac:dyDescent="0.35">
      <c r="A75" s="12" t="s">
        <v>537</v>
      </c>
      <c r="B75" s="5" t="s">
        <v>538</v>
      </c>
      <c r="C75" s="5" t="s">
        <v>539</v>
      </c>
      <c r="D75" s="5"/>
      <c r="E75" s="5"/>
      <c r="F75" s="5">
        <v>28</v>
      </c>
      <c r="G75" s="12">
        <v>1680</v>
      </c>
      <c r="H75" s="11">
        <v>47040</v>
      </c>
      <c r="I75" s="3">
        <v>44637</v>
      </c>
      <c r="J75" s="5" t="s">
        <v>540</v>
      </c>
      <c r="K75" s="5" t="s">
        <v>541</v>
      </c>
      <c r="L75" s="5" t="s">
        <v>274</v>
      </c>
      <c r="M75" s="38" t="s">
        <v>204</v>
      </c>
    </row>
    <row r="76" spans="1:13" ht="17.25" thickBot="1" x14ac:dyDescent="0.35">
      <c r="A76" s="12" t="s">
        <v>542</v>
      </c>
      <c r="B76" s="5" t="s">
        <v>43</v>
      </c>
      <c r="C76" s="5" t="s">
        <v>122</v>
      </c>
      <c r="D76" s="5"/>
      <c r="E76" s="5"/>
      <c r="F76" s="5">
        <v>10</v>
      </c>
      <c r="G76" s="12">
        <v>13.1</v>
      </c>
      <c r="H76" s="11">
        <v>131</v>
      </c>
      <c r="I76" s="3">
        <v>44637</v>
      </c>
      <c r="J76" s="5" t="s">
        <v>543</v>
      </c>
      <c r="K76" s="5" t="s">
        <v>191</v>
      </c>
      <c r="L76" s="5" t="s">
        <v>274</v>
      </c>
      <c r="M76" s="38" t="s">
        <v>204</v>
      </c>
    </row>
    <row r="77" spans="1:13" ht="17.25" thickBot="1" x14ac:dyDescent="0.35">
      <c r="A77" s="12" t="s">
        <v>475</v>
      </c>
      <c r="B77" s="5" t="s">
        <v>544</v>
      </c>
      <c r="C77" s="5" t="s">
        <v>545</v>
      </c>
      <c r="D77" s="5"/>
      <c r="E77" s="5"/>
      <c r="F77" s="5">
        <v>26</v>
      </c>
      <c r="G77" s="12">
        <v>120.36</v>
      </c>
      <c r="H77" s="11">
        <v>3129.36</v>
      </c>
      <c r="I77" s="3">
        <v>44638</v>
      </c>
      <c r="J77" s="5" t="s">
        <v>546</v>
      </c>
      <c r="K77" s="5" t="s">
        <v>181</v>
      </c>
      <c r="L77" s="5" t="s">
        <v>274</v>
      </c>
      <c r="M77" s="38" t="s">
        <v>204</v>
      </c>
    </row>
    <row r="78" spans="1:13" ht="17.25" thickBot="1" x14ac:dyDescent="0.35">
      <c r="A78" s="12" t="s">
        <v>547</v>
      </c>
      <c r="B78" s="5" t="s">
        <v>548</v>
      </c>
      <c r="C78" s="5" t="s">
        <v>549</v>
      </c>
      <c r="D78" s="5"/>
      <c r="E78" s="5"/>
      <c r="F78" s="5">
        <v>75</v>
      </c>
      <c r="G78" s="12">
        <v>38.9</v>
      </c>
      <c r="H78" s="11">
        <v>2917.5</v>
      </c>
      <c r="I78" s="3">
        <v>44638</v>
      </c>
      <c r="J78" s="5" t="s">
        <v>550</v>
      </c>
      <c r="K78" s="5" t="s">
        <v>551</v>
      </c>
      <c r="L78" s="5" t="s">
        <v>552</v>
      </c>
      <c r="M78" s="38" t="s">
        <v>204</v>
      </c>
    </row>
    <row r="79" spans="1:13" ht="17.25" thickBot="1" x14ac:dyDescent="0.35">
      <c r="A79" s="12" t="s">
        <v>553</v>
      </c>
      <c r="B79" s="5" t="s">
        <v>554</v>
      </c>
      <c r="C79" s="5" t="s">
        <v>555</v>
      </c>
      <c r="D79" s="5"/>
      <c r="E79" s="5"/>
      <c r="F79" s="5">
        <v>5</v>
      </c>
      <c r="G79" s="12">
        <v>4180</v>
      </c>
      <c r="H79" s="11">
        <v>20900</v>
      </c>
      <c r="I79" s="3">
        <v>44638</v>
      </c>
      <c r="J79" s="5" t="s">
        <v>556</v>
      </c>
      <c r="K79" s="5" t="s">
        <v>557</v>
      </c>
      <c r="L79" s="5" t="s">
        <v>279</v>
      </c>
      <c r="M79" s="38" t="s">
        <v>204</v>
      </c>
    </row>
    <row r="80" spans="1:13" ht="17.25" thickBot="1" x14ac:dyDescent="0.35">
      <c r="A80" s="12" t="s">
        <v>558</v>
      </c>
      <c r="B80" s="5" t="s">
        <v>276</v>
      </c>
      <c r="C80" s="5" t="s">
        <v>277</v>
      </c>
      <c r="D80" s="5"/>
      <c r="E80" s="5"/>
      <c r="F80" s="5">
        <v>1</v>
      </c>
      <c r="G80" s="12">
        <v>16053</v>
      </c>
      <c r="H80" s="11">
        <v>16053</v>
      </c>
      <c r="I80" s="3">
        <v>44638</v>
      </c>
      <c r="J80" s="5" t="s">
        <v>559</v>
      </c>
      <c r="K80" s="5" t="s">
        <v>452</v>
      </c>
      <c r="L80" s="5" t="s">
        <v>279</v>
      </c>
      <c r="M80" s="38" t="s">
        <v>204</v>
      </c>
    </row>
    <row r="81" spans="1:13" ht="17.25" thickBot="1" x14ac:dyDescent="0.35">
      <c r="A81" s="12" t="s">
        <v>558</v>
      </c>
      <c r="B81" s="5" t="s">
        <v>276</v>
      </c>
      <c r="C81" s="5" t="s">
        <v>277</v>
      </c>
      <c r="D81" s="5"/>
      <c r="E81" s="5"/>
      <c r="F81" s="5">
        <v>1</v>
      </c>
      <c r="G81" s="12">
        <v>16053</v>
      </c>
      <c r="H81" s="11">
        <v>16053</v>
      </c>
      <c r="I81" s="3">
        <v>44638</v>
      </c>
      <c r="J81" s="5" t="s">
        <v>560</v>
      </c>
      <c r="K81" s="5" t="s">
        <v>452</v>
      </c>
      <c r="L81" s="5" t="s">
        <v>279</v>
      </c>
      <c r="M81" s="38" t="s">
        <v>204</v>
      </c>
    </row>
    <row r="82" spans="1:13" ht="17.25" thickBot="1" x14ac:dyDescent="0.35">
      <c r="A82" s="12" t="s">
        <v>558</v>
      </c>
      <c r="B82" s="5" t="s">
        <v>276</v>
      </c>
      <c r="C82" s="5" t="s">
        <v>277</v>
      </c>
      <c r="D82" s="5"/>
      <c r="E82" s="5"/>
      <c r="F82" s="5">
        <v>1</v>
      </c>
      <c r="G82" s="12">
        <v>16053</v>
      </c>
      <c r="H82" s="11">
        <v>16053</v>
      </c>
      <c r="I82" s="3">
        <v>44638</v>
      </c>
      <c r="J82" s="5" t="s">
        <v>561</v>
      </c>
      <c r="K82" s="5" t="s">
        <v>452</v>
      </c>
      <c r="L82" s="5" t="s">
        <v>279</v>
      </c>
      <c r="M82" s="38" t="s">
        <v>204</v>
      </c>
    </row>
    <row r="83" spans="1:13" ht="17.25" thickBot="1" x14ac:dyDescent="0.35">
      <c r="A83" s="12" t="s">
        <v>558</v>
      </c>
      <c r="B83" s="5" t="s">
        <v>276</v>
      </c>
      <c r="C83" s="5" t="s">
        <v>277</v>
      </c>
      <c r="D83" s="5"/>
      <c r="E83" s="5"/>
      <c r="F83" s="5">
        <v>1</v>
      </c>
      <c r="G83" s="12">
        <v>16053</v>
      </c>
      <c r="H83" s="11">
        <v>16053</v>
      </c>
      <c r="I83" s="3">
        <v>44638</v>
      </c>
      <c r="J83" s="5" t="s">
        <v>562</v>
      </c>
      <c r="K83" s="5" t="s">
        <v>452</v>
      </c>
      <c r="L83" s="5" t="s">
        <v>279</v>
      </c>
      <c r="M83" s="38" t="s">
        <v>204</v>
      </c>
    </row>
    <row r="84" spans="1:13" ht="17.25" thickBot="1" x14ac:dyDescent="0.35">
      <c r="A84" s="12" t="s">
        <v>558</v>
      </c>
      <c r="B84" s="5" t="s">
        <v>276</v>
      </c>
      <c r="C84" s="5" t="s">
        <v>277</v>
      </c>
      <c r="D84" s="5"/>
      <c r="E84" s="5"/>
      <c r="F84" s="5">
        <v>1</v>
      </c>
      <c r="G84" s="12">
        <v>16053</v>
      </c>
      <c r="H84" s="11">
        <v>16053</v>
      </c>
      <c r="I84" s="3">
        <v>44638</v>
      </c>
      <c r="J84" s="5" t="s">
        <v>563</v>
      </c>
      <c r="K84" s="5" t="s">
        <v>452</v>
      </c>
      <c r="L84" s="5" t="s">
        <v>279</v>
      </c>
      <c r="M84" s="38" t="s">
        <v>204</v>
      </c>
    </row>
    <row r="85" spans="1:13" ht="17.25" thickBot="1" x14ac:dyDescent="0.35">
      <c r="A85" s="12" t="s">
        <v>558</v>
      </c>
      <c r="B85" s="5" t="s">
        <v>276</v>
      </c>
      <c r="C85" s="5" t="s">
        <v>277</v>
      </c>
      <c r="D85" s="5"/>
      <c r="E85" s="5"/>
      <c r="F85" s="5">
        <v>1</v>
      </c>
      <c r="G85" s="12">
        <v>16053</v>
      </c>
      <c r="H85" s="11">
        <v>16053</v>
      </c>
      <c r="I85" s="3">
        <v>44638</v>
      </c>
      <c r="J85" s="5" t="s">
        <v>564</v>
      </c>
      <c r="K85" s="5" t="s">
        <v>452</v>
      </c>
      <c r="L85" s="5" t="s">
        <v>279</v>
      </c>
      <c r="M85" s="38" t="s">
        <v>204</v>
      </c>
    </row>
    <row r="86" spans="1:13" ht="17.25" thickBot="1" x14ac:dyDescent="0.35">
      <c r="A86" s="12" t="s">
        <v>558</v>
      </c>
      <c r="B86" s="5" t="s">
        <v>276</v>
      </c>
      <c r="C86" s="5" t="s">
        <v>277</v>
      </c>
      <c r="D86" s="5"/>
      <c r="E86" s="5"/>
      <c r="F86" s="5">
        <v>1</v>
      </c>
      <c r="G86" s="12">
        <v>16053</v>
      </c>
      <c r="H86" s="11">
        <v>16053</v>
      </c>
      <c r="I86" s="3">
        <v>44638</v>
      </c>
      <c r="J86" s="5" t="s">
        <v>565</v>
      </c>
      <c r="K86" s="5" t="s">
        <v>452</v>
      </c>
      <c r="L86" s="5" t="s">
        <v>279</v>
      </c>
      <c r="M86" s="38" t="s">
        <v>204</v>
      </c>
    </row>
    <row r="87" spans="1:13" ht="17.25" thickBot="1" x14ac:dyDescent="0.35">
      <c r="A87" s="12" t="s">
        <v>558</v>
      </c>
      <c r="B87" s="5" t="s">
        <v>276</v>
      </c>
      <c r="C87" s="5" t="s">
        <v>277</v>
      </c>
      <c r="D87" s="5"/>
      <c r="E87" s="5"/>
      <c r="F87" s="5">
        <v>1</v>
      </c>
      <c r="G87" s="12">
        <v>16053</v>
      </c>
      <c r="H87" s="11">
        <v>16053</v>
      </c>
      <c r="I87" s="3">
        <v>44638</v>
      </c>
      <c r="J87" s="5" t="s">
        <v>566</v>
      </c>
      <c r="K87" s="5" t="s">
        <v>452</v>
      </c>
      <c r="L87" s="5" t="s">
        <v>279</v>
      </c>
      <c r="M87" s="38" t="s">
        <v>204</v>
      </c>
    </row>
    <row r="88" spans="1:13" ht="17.25" thickBot="1" x14ac:dyDescent="0.35">
      <c r="A88" s="12" t="s">
        <v>558</v>
      </c>
      <c r="B88" s="5" t="s">
        <v>276</v>
      </c>
      <c r="C88" s="5" t="s">
        <v>277</v>
      </c>
      <c r="D88" s="5"/>
      <c r="E88" s="5"/>
      <c r="F88" s="5">
        <v>1</v>
      </c>
      <c r="G88" s="12">
        <v>16053</v>
      </c>
      <c r="H88" s="11">
        <v>16053</v>
      </c>
      <c r="I88" s="3">
        <v>44638</v>
      </c>
      <c r="J88" s="5" t="s">
        <v>567</v>
      </c>
      <c r="K88" s="5" t="s">
        <v>452</v>
      </c>
      <c r="L88" s="5" t="s">
        <v>279</v>
      </c>
      <c r="M88" s="38" t="s">
        <v>204</v>
      </c>
    </row>
    <row r="89" spans="1:13" ht="17.25" thickBot="1" x14ac:dyDescent="0.35">
      <c r="A89" s="12" t="s">
        <v>558</v>
      </c>
      <c r="B89" s="5" t="s">
        <v>276</v>
      </c>
      <c r="C89" s="5" t="s">
        <v>277</v>
      </c>
      <c r="D89" s="5"/>
      <c r="E89" s="5"/>
      <c r="F89" s="5">
        <v>1</v>
      </c>
      <c r="G89" s="12">
        <v>16053</v>
      </c>
      <c r="H89" s="11">
        <v>16053</v>
      </c>
      <c r="I89" s="3">
        <v>44638</v>
      </c>
      <c r="J89" s="5" t="s">
        <v>568</v>
      </c>
      <c r="K89" s="5" t="s">
        <v>452</v>
      </c>
      <c r="L89" s="5" t="s">
        <v>279</v>
      </c>
      <c r="M89" s="38" t="s">
        <v>204</v>
      </c>
    </row>
    <row r="90" spans="1:13" ht="17.25" thickBot="1" x14ac:dyDescent="0.35">
      <c r="A90" s="12" t="s">
        <v>558</v>
      </c>
      <c r="B90" s="5" t="s">
        <v>276</v>
      </c>
      <c r="C90" s="5" t="s">
        <v>277</v>
      </c>
      <c r="D90" s="5"/>
      <c r="E90" s="5"/>
      <c r="F90" s="5">
        <v>1</v>
      </c>
      <c r="G90" s="12">
        <v>16053</v>
      </c>
      <c r="H90" s="11">
        <v>16053</v>
      </c>
      <c r="I90" s="3">
        <v>44638</v>
      </c>
      <c r="J90" s="5" t="s">
        <v>569</v>
      </c>
      <c r="K90" s="5" t="s">
        <v>452</v>
      </c>
      <c r="L90" s="5" t="s">
        <v>279</v>
      </c>
      <c r="M90" s="38" t="s">
        <v>204</v>
      </c>
    </row>
    <row r="91" spans="1:13" ht="17.25" thickBot="1" x14ac:dyDescent="0.35">
      <c r="A91" s="12" t="s">
        <v>558</v>
      </c>
      <c r="B91" s="5" t="s">
        <v>276</v>
      </c>
      <c r="C91" s="5" t="s">
        <v>277</v>
      </c>
      <c r="D91" s="5"/>
      <c r="E91" s="5"/>
      <c r="F91" s="5">
        <v>1</v>
      </c>
      <c r="G91" s="12">
        <v>16053</v>
      </c>
      <c r="H91" s="11">
        <v>16053</v>
      </c>
      <c r="I91" s="3">
        <v>44638</v>
      </c>
      <c r="J91" s="5" t="s">
        <v>570</v>
      </c>
      <c r="K91" s="5" t="s">
        <v>452</v>
      </c>
      <c r="L91" s="5" t="s">
        <v>279</v>
      </c>
      <c r="M91" s="38" t="s">
        <v>204</v>
      </c>
    </row>
    <row r="92" spans="1:13" ht="17.25" thickBot="1" x14ac:dyDescent="0.35">
      <c r="A92" s="12" t="s">
        <v>558</v>
      </c>
      <c r="B92" s="5" t="s">
        <v>276</v>
      </c>
      <c r="C92" s="5" t="s">
        <v>277</v>
      </c>
      <c r="D92" s="5"/>
      <c r="E92" s="5"/>
      <c r="F92" s="5">
        <v>1</v>
      </c>
      <c r="G92" s="12">
        <v>16053</v>
      </c>
      <c r="H92" s="11">
        <v>16053</v>
      </c>
      <c r="I92" s="3">
        <v>44638</v>
      </c>
      <c r="J92" s="5" t="s">
        <v>571</v>
      </c>
      <c r="K92" s="5" t="s">
        <v>452</v>
      </c>
      <c r="L92" s="5" t="s">
        <v>279</v>
      </c>
      <c r="M92" s="38" t="s">
        <v>204</v>
      </c>
    </row>
    <row r="93" spans="1:13" ht="17.25" thickBot="1" x14ac:dyDescent="0.35">
      <c r="A93" s="12" t="s">
        <v>558</v>
      </c>
      <c r="B93" s="5" t="s">
        <v>276</v>
      </c>
      <c r="C93" s="5" t="s">
        <v>277</v>
      </c>
      <c r="D93" s="5"/>
      <c r="E93" s="5"/>
      <c r="F93" s="5">
        <v>1</v>
      </c>
      <c r="G93" s="12">
        <v>16053</v>
      </c>
      <c r="H93" s="11">
        <v>16053</v>
      </c>
      <c r="I93" s="3">
        <v>44638</v>
      </c>
      <c r="J93" s="5" t="s">
        <v>572</v>
      </c>
      <c r="K93" s="5" t="s">
        <v>452</v>
      </c>
      <c r="L93" s="5" t="s">
        <v>279</v>
      </c>
      <c r="M93" s="38" t="s">
        <v>204</v>
      </c>
    </row>
    <row r="94" spans="1:13" ht="17.25" thickBot="1" x14ac:dyDescent="0.35">
      <c r="A94" s="12" t="s">
        <v>558</v>
      </c>
      <c r="B94" s="5" t="s">
        <v>276</v>
      </c>
      <c r="C94" s="5" t="s">
        <v>277</v>
      </c>
      <c r="D94" s="5"/>
      <c r="E94" s="5"/>
      <c r="F94" s="5">
        <v>1</v>
      </c>
      <c r="G94" s="12">
        <v>16053</v>
      </c>
      <c r="H94" s="11">
        <v>16053</v>
      </c>
      <c r="I94" s="3">
        <v>44638</v>
      </c>
      <c r="J94" s="5" t="s">
        <v>573</v>
      </c>
      <c r="K94" s="5" t="s">
        <v>452</v>
      </c>
      <c r="L94" s="5" t="s">
        <v>279</v>
      </c>
      <c r="M94" s="38" t="s">
        <v>204</v>
      </c>
    </row>
    <row r="95" spans="1:13" ht="17.25" thickBot="1" x14ac:dyDescent="0.35">
      <c r="A95" s="12" t="s">
        <v>558</v>
      </c>
      <c r="B95" s="5" t="s">
        <v>276</v>
      </c>
      <c r="C95" s="5" t="s">
        <v>277</v>
      </c>
      <c r="D95" s="5"/>
      <c r="E95" s="5"/>
      <c r="F95" s="5">
        <v>1</v>
      </c>
      <c r="G95" s="12">
        <v>16053</v>
      </c>
      <c r="H95" s="11">
        <v>16053</v>
      </c>
      <c r="I95" s="3">
        <v>44638</v>
      </c>
      <c r="J95" s="5" t="s">
        <v>574</v>
      </c>
      <c r="K95" s="5" t="s">
        <v>452</v>
      </c>
      <c r="L95" s="5" t="s">
        <v>279</v>
      </c>
      <c r="M95" s="38" t="s">
        <v>204</v>
      </c>
    </row>
    <row r="96" spans="1:13" ht="17.25" thickBot="1" x14ac:dyDescent="0.35">
      <c r="A96" s="12" t="s">
        <v>558</v>
      </c>
      <c r="B96" s="5" t="s">
        <v>276</v>
      </c>
      <c r="C96" s="5" t="s">
        <v>277</v>
      </c>
      <c r="D96" s="5"/>
      <c r="E96" s="5"/>
      <c r="F96" s="5">
        <v>1</v>
      </c>
      <c r="G96" s="12">
        <v>16053</v>
      </c>
      <c r="H96" s="11">
        <v>16053</v>
      </c>
      <c r="I96" s="3">
        <v>44638</v>
      </c>
      <c r="J96" s="5" t="s">
        <v>575</v>
      </c>
      <c r="K96" s="5" t="s">
        <v>452</v>
      </c>
      <c r="L96" s="5" t="s">
        <v>279</v>
      </c>
      <c r="M96" s="38" t="s">
        <v>204</v>
      </c>
    </row>
    <row r="97" spans="1:13" ht="17.25" thickBot="1" x14ac:dyDescent="0.35">
      <c r="A97" s="12" t="s">
        <v>558</v>
      </c>
      <c r="B97" s="5" t="s">
        <v>276</v>
      </c>
      <c r="C97" s="5" t="s">
        <v>277</v>
      </c>
      <c r="D97" s="5"/>
      <c r="E97" s="5"/>
      <c r="F97" s="5">
        <v>1</v>
      </c>
      <c r="G97" s="12">
        <v>16053</v>
      </c>
      <c r="H97" s="11">
        <v>16053</v>
      </c>
      <c r="I97" s="3">
        <v>44638</v>
      </c>
      <c r="J97" s="5" t="s">
        <v>576</v>
      </c>
      <c r="K97" s="5" t="s">
        <v>452</v>
      </c>
      <c r="L97" s="5" t="s">
        <v>279</v>
      </c>
      <c r="M97" s="38" t="s">
        <v>204</v>
      </c>
    </row>
    <row r="98" spans="1:13" ht="17.25" thickBot="1" x14ac:dyDescent="0.35">
      <c r="A98" s="12" t="s">
        <v>558</v>
      </c>
      <c r="B98" s="5" t="s">
        <v>276</v>
      </c>
      <c r="C98" s="5" t="s">
        <v>277</v>
      </c>
      <c r="D98" s="5"/>
      <c r="E98" s="5"/>
      <c r="F98" s="5">
        <v>1</v>
      </c>
      <c r="G98" s="12">
        <v>16053</v>
      </c>
      <c r="H98" s="11">
        <v>16053</v>
      </c>
      <c r="I98" s="3">
        <v>44638</v>
      </c>
      <c r="J98" s="5" t="s">
        <v>577</v>
      </c>
      <c r="K98" s="5" t="s">
        <v>452</v>
      </c>
      <c r="L98" s="5" t="s">
        <v>279</v>
      </c>
      <c r="M98" s="38" t="s">
        <v>204</v>
      </c>
    </row>
    <row r="99" spans="1:13" ht="17.25" thickBot="1" x14ac:dyDescent="0.35">
      <c r="A99" s="12" t="s">
        <v>558</v>
      </c>
      <c r="B99" s="5" t="s">
        <v>276</v>
      </c>
      <c r="C99" s="5" t="s">
        <v>277</v>
      </c>
      <c r="D99" s="5"/>
      <c r="E99" s="5"/>
      <c r="F99" s="5">
        <v>1</v>
      </c>
      <c r="G99" s="12">
        <v>16053</v>
      </c>
      <c r="H99" s="11">
        <v>16053</v>
      </c>
      <c r="I99" s="3">
        <v>44638</v>
      </c>
      <c r="J99" s="5" t="s">
        <v>578</v>
      </c>
      <c r="K99" s="5" t="s">
        <v>452</v>
      </c>
      <c r="L99" s="5" t="s">
        <v>279</v>
      </c>
      <c r="M99" s="38" t="s">
        <v>204</v>
      </c>
    </row>
    <row r="100" spans="1:13" ht="17.25" thickBot="1" x14ac:dyDescent="0.35">
      <c r="A100" s="12" t="s">
        <v>558</v>
      </c>
      <c r="B100" s="5" t="s">
        <v>276</v>
      </c>
      <c r="C100" s="5" t="s">
        <v>277</v>
      </c>
      <c r="D100" s="5"/>
      <c r="E100" s="5"/>
      <c r="F100" s="5">
        <v>1</v>
      </c>
      <c r="G100" s="12">
        <v>16053</v>
      </c>
      <c r="H100" s="11">
        <v>16053</v>
      </c>
      <c r="I100" s="3">
        <v>44638</v>
      </c>
      <c r="J100" s="5" t="s">
        <v>579</v>
      </c>
      <c r="K100" s="5" t="s">
        <v>452</v>
      </c>
      <c r="L100" s="5" t="s">
        <v>279</v>
      </c>
      <c r="M100" s="38" t="s">
        <v>204</v>
      </c>
    </row>
    <row r="101" spans="1:13" ht="17.25" thickBot="1" x14ac:dyDescent="0.35">
      <c r="A101" s="12" t="s">
        <v>558</v>
      </c>
      <c r="B101" s="5" t="s">
        <v>276</v>
      </c>
      <c r="C101" s="5" t="s">
        <v>277</v>
      </c>
      <c r="D101" s="5"/>
      <c r="E101" s="5"/>
      <c r="F101" s="5">
        <v>1</v>
      </c>
      <c r="G101" s="12">
        <v>16053</v>
      </c>
      <c r="H101" s="11">
        <v>16053</v>
      </c>
      <c r="I101" s="3">
        <v>44638</v>
      </c>
      <c r="J101" s="5" t="s">
        <v>580</v>
      </c>
      <c r="K101" s="5" t="s">
        <v>452</v>
      </c>
      <c r="L101" s="5" t="s">
        <v>279</v>
      </c>
      <c r="M101" s="38" t="s">
        <v>204</v>
      </c>
    </row>
    <row r="102" spans="1:13" ht="17.25" thickBot="1" x14ac:dyDescent="0.35">
      <c r="A102" s="12" t="s">
        <v>558</v>
      </c>
      <c r="B102" s="5" t="s">
        <v>276</v>
      </c>
      <c r="C102" s="5" t="s">
        <v>277</v>
      </c>
      <c r="D102" s="5"/>
      <c r="E102" s="5"/>
      <c r="F102" s="5">
        <v>1</v>
      </c>
      <c r="G102" s="12">
        <v>16053</v>
      </c>
      <c r="H102" s="11">
        <v>16053</v>
      </c>
      <c r="I102" s="3">
        <v>44638</v>
      </c>
      <c r="J102" s="5" t="s">
        <v>581</v>
      </c>
      <c r="K102" s="5" t="s">
        <v>452</v>
      </c>
      <c r="L102" s="5" t="s">
        <v>279</v>
      </c>
      <c r="M102" s="38" t="s">
        <v>204</v>
      </c>
    </row>
    <row r="103" spans="1:13" ht="17.25" thickBot="1" x14ac:dyDescent="0.35">
      <c r="A103" s="12" t="s">
        <v>558</v>
      </c>
      <c r="B103" s="5" t="s">
        <v>276</v>
      </c>
      <c r="C103" s="5" t="s">
        <v>277</v>
      </c>
      <c r="D103" s="5"/>
      <c r="E103" s="5"/>
      <c r="F103" s="5">
        <v>1</v>
      </c>
      <c r="G103" s="12">
        <v>16053</v>
      </c>
      <c r="H103" s="11">
        <v>16053</v>
      </c>
      <c r="I103" s="3">
        <v>44638</v>
      </c>
      <c r="J103" s="5" t="s">
        <v>582</v>
      </c>
      <c r="K103" s="5" t="s">
        <v>452</v>
      </c>
      <c r="L103" s="5" t="s">
        <v>279</v>
      </c>
      <c r="M103" s="38" t="s">
        <v>204</v>
      </c>
    </row>
    <row r="104" spans="1:13" ht="17.25" thickBot="1" x14ac:dyDescent="0.35">
      <c r="A104" s="12" t="s">
        <v>558</v>
      </c>
      <c r="B104" s="5" t="s">
        <v>276</v>
      </c>
      <c r="C104" s="5" t="s">
        <v>277</v>
      </c>
      <c r="D104" s="5"/>
      <c r="E104" s="5"/>
      <c r="F104" s="5">
        <v>1</v>
      </c>
      <c r="G104" s="12">
        <v>16053</v>
      </c>
      <c r="H104" s="11">
        <v>16053</v>
      </c>
      <c r="I104" s="3">
        <v>44638</v>
      </c>
      <c r="J104" s="5" t="s">
        <v>583</v>
      </c>
      <c r="K104" s="5" t="s">
        <v>452</v>
      </c>
      <c r="L104" s="5" t="s">
        <v>279</v>
      </c>
      <c r="M104" s="38" t="s">
        <v>204</v>
      </c>
    </row>
    <row r="105" spans="1:13" ht="17.25" thickBot="1" x14ac:dyDescent="0.35">
      <c r="A105" s="12" t="s">
        <v>558</v>
      </c>
      <c r="B105" s="5" t="s">
        <v>276</v>
      </c>
      <c r="C105" s="5" t="s">
        <v>277</v>
      </c>
      <c r="D105" s="5"/>
      <c r="E105" s="5"/>
      <c r="F105" s="5">
        <v>1</v>
      </c>
      <c r="G105" s="12">
        <v>16053</v>
      </c>
      <c r="H105" s="11">
        <v>16053</v>
      </c>
      <c r="I105" s="3">
        <v>44638</v>
      </c>
      <c r="J105" s="5" t="s">
        <v>584</v>
      </c>
      <c r="K105" s="5" t="s">
        <v>452</v>
      </c>
      <c r="L105" s="5" t="s">
        <v>279</v>
      </c>
      <c r="M105" s="38" t="s">
        <v>204</v>
      </c>
    </row>
    <row r="106" spans="1:13" ht="17.25" thickBot="1" x14ac:dyDescent="0.35">
      <c r="A106" s="12" t="s">
        <v>558</v>
      </c>
      <c r="B106" s="5" t="s">
        <v>276</v>
      </c>
      <c r="C106" s="5" t="s">
        <v>277</v>
      </c>
      <c r="D106" s="5"/>
      <c r="E106" s="5"/>
      <c r="F106" s="5">
        <v>1</v>
      </c>
      <c r="G106" s="12">
        <v>16053</v>
      </c>
      <c r="H106" s="11">
        <v>16053</v>
      </c>
      <c r="I106" s="3">
        <v>44638</v>
      </c>
      <c r="J106" s="5" t="s">
        <v>585</v>
      </c>
      <c r="K106" s="5" t="s">
        <v>452</v>
      </c>
      <c r="L106" s="5" t="s">
        <v>279</v>
      </c>
      <c r="M106" s="38" t="s">
        <v>204</v>
      </c>
    </row>
    <row r="107" spans="1:13" ht="17.25" thickBot="1" x14ac:dyDescent="0.35">
      <c r="A107" s="12" t="s">
        <v>558</v>
      </c>
      <c r="B107" s="5" t="s">
        <v>276</v>
      </c>
      <c r="C107" s="5" t="s">
        <v>277</v>
      </c>
      <c r="D107" s="5"/>
      <c r="E107" s="5"/>
      <c r="F107" s="5">
        <v>1</v>
      </c>
      <c r="G107" s="12">
        <v>16053</v>
      </c>
      <c r="H107" s="11">
        <v>16053</v>
      </c>
      <c r="I107" s="3">
        <v>44638</v>
      </c>
      <c r="J107" s="5" t="s">
        <v>586</v>
      </c>
      <c r="K107" s="5" t="s">
        <v>452</v>
      </c>
      <c r="L107" s="5" t="s">
        <v>279</v>
      </c>
      <c r="M107" s="38" t="s">
        <v>204</v>
      </c>
    </row>
    <row r="108" spans="1:13" ht="17.25" thickBot="1" x14ac:dyDescent="0.35">
      <c r="A108" s="12" t="s">
        <v>558</v>
      </c>
      <c r="B108" s="5" t="s">
        <v>276</v>
      </c>
      <c r="C108" s="5" t="s">
        <v>277</v>
      </c>
      <c r="D108" s="5"/>
      <c r="E108" s="5"/>
      <c r="F108" s="5">
        <v>1</v>
      </c>
      <c r="G108" s="12">
        <v>16053</v>
      </c>
      <c r="H108" s="11">
        <v>16053</v>
      </c>
      <c r="I108" s="3">
        <v>44638</v>
      </c>
      <c r="J108" s="5" t="s">
        <v>587</v>
      </c>
      <c r="K108" s="5" t="s">
        <v>452</v>
      </c>
      <c r="L108" s="5" t="s">
        <v>279</v>
      </c>
      <c r="M108" s="38" t="s">
        <v>204</v>
      </c>
    </row>
    <row r="109" spans="1:13" ht="17.25" thickBot="1" x14ac:dyDescent="0.35">
      <c r="A109" s="12" t="s">
        <v>558</v>
      </c>
      <c r="B109" s="5" t="s">
        <v>276</v>
      </c>
      <c r="C109" s="5" t="s">
        <v>277</v>
      </c>
      <c r="D109" s="5"/>
      <c r="E109" s="5"/>
      <c r="F109" s="5">
        <v>1</v>
      </c>
      <c r="G109" s="12">
        <v>16053</v>
      </c>
      <c r="H109" s="11">
        <v>16053</v>
      </c>
      <c r="I109" s="3">
        <v>44638</v>
      </c>
      <c r="J109" s="5" t="s">
        <v>588</v>
      </c>
      <c r="K109" s="5" t="s">
        <v>452</v>
      </c>
      <c r="L109" s="5" t="s">
        <v>279</v>
      </c>
      <c r="M109" s="38" t="s">
        <v>204</v>
      </c>
    </row>
    <row r="110" spans="1:13" ht="17.25" thickBot="1" x14ac:dyDescent="0.35">
      <c r="A110" s="12" t="s">
        <v>558</v>
      </c>
      <c r="B110" s="5" t="s">
        <v>276</v>
      </c>
      <c r="C110" s="5" t="s">
        <v>277</v>
      </c>
      <c r="D110" s="5"/>
      <c r="E110" s="5"/>
      <c r="F110" s="5">
        <v>1</v>
      </c>
      <c r="G110" s="12">
        <v>16053</v>
      </c>
      <c r="H110" s="11">
        <v>16053</v>
      </c>
      <c r="I110" s="3">
        <v>44638</v>
      </c>
      <c r="J110" s="5" t="s">
        <v>589</v>
      </c>
      <c r="K110" s="5" t="s">
        <v>452</v>
      </c>
      <c r="L110" s="5" t="s">
        <v>279</v>
      </c>
      <c r="M110" s="38" t="s">
        <v>204</v>
      </c>
    </row>
    <row r="111" spans="1:13" ht="17.25" thickBot="1" x14ac:dyDescent="0.35">
      <c r="A111" s="12" t="s">
        <v>558</v>
      </c>
      <c r="B111" s="5" t="s">
        <v>276</v>
      </c>
      <c r="C111" s="5" t="s">
        <v>277</v>
      </c>
      <c r="D111" s="5"/>
      <c r="E111" s="5"/>
      <c r="F111" s="5">
        <v>1</v>
      </c>
      <c r="G111" s="12">
        <v>16053</v>
      </c>
      <c r="H111" s="11">
        <v>16053</v>
      </c>
      <c r="I111" s="3">
        <v>44638</v>
      </c>
      <c r="J111" s="5" t="s">
        <v>590</v>
      </c>
      <c r="K111" s="5" t="s">
        <v>452</v>
      </c>
      <c r="L111" s="5" t="s">
        <v>279</v>
      </c>
      <c r="M111" s="38" t="s">
        <v>204</v>
      </c>
    </row>
    <row r="112" spans="1:13" ht="17.25" thickBot="1" x14ac:dyDescent="0.35">
      <c r="A112" s="12" t="s">
        <v>558</v>
      </c>
      <c r="B112" s="5" t="s">
        <v>276</v>
      </c>
      <c r="C112" s="5" t="s">
        <v>277</v>
      </c>
      <c r="D112" s="5"/>
      <c r="E112" s="5"/>
      <c r="F112" s="5">
        <v>1</v>
      </c>
      <c r="G112" s="12">
        <v>16053</v>
      </c>
      <c r="H112" s="11">
        <v>16053</v>
      </c>
      <c r="I112" s="3">
        <v>44638</v>
      </c>
      <c r="J112" s="5" t="s">
        <v>591</v>
      </c>
      <c r="K112" s="5" t="s">
        <v>452</v>
      </c>
      <c r="L112" s="5" t="s">
        <v>279</v>
      </c>
      <c r="M112" s="38" t="s">
        <v>204</v>
      </c>
    </row>
    <row r="113" spans="1:13" ht="17.25" thickBot="1" x14ac:dyDescent="0.35">
      <c r="A113" s="12" t="s">
        <v>558</v>
      </c>
      <c r="B113" s="5" t="s">
        <v>276</v>
      </c>
      <c r="C113" s="5" t="s">
        <v>277</v>
      </c>
      <c r="D113" s="5"/>
      <c r="E113" s="5"/>
      <c r="F113" s="5">
        <v>1</v>
      </c>
      <c r="G113" s="12">
        <v>16053</v>
      </c>
      <c r="H113" s="11">
        <v>16053</v>
      </c>
      <c r="I113" s="3">
        <v>44638</v>
      </c>
      <c r="J113" s="5" t="s">
        <v>592</v>
      </c>
      <c r="K113" s="5" t="s">
        <v>452</v>
      </c>
      <c r="L113" s="5" t="s">
        <v>279</v>
      </c>
      <c r="M113" s="38" t="s">
        <v>204</v>
      </c>
    </row>
    <row r="114" spans="1:13" ht="17.25" thickBot="1" x14ac:dyDescent="0.35">
      <c r="A114" s="12" t="s">
        <v>558</v>
      </c>
      <c r="B114" s="5" t="s">
        <v>276</v>
      </c>
      <c r="C114" s="5" t="s">
        <v>277</v>
      </c>
      <c r="D114" s="5"/>
      <c r="E114" s="5"/>
      <c r="F114" s="5">
        <v>1</v>
      </c>
      <c r="G114" s="12">
        <v>16053</v>
      </c>
      <c r="H114" s="11">
        <v>16053</v>
      </c>
      <c r="I114" s="3">
        <v>44638</v>
      </c>
      <c r="J114" s="5" t="s">
        <v>593</v>
      </c>
      <c r="K114" s="5" t="s">
        <v>452</v>
      </c>
      <c r="L114" s="5" t="s">
        <v>279</v>
      </c>
      <c r="M114" s="38" t="s">
        <v>204</v>
      </c>
    </row>
    <row r="115" spans="1:13" ht="17.25" thickBot="1" x14ac:dyDescent="0.35">
      <c r="A115" s="12" t="s">
        <v>558</v>
      </c>
      <c r="B115" s="5" t="s">
        <v>276</v>
      </c>
      <c r="C115" s="5" t="s">
        <v>277</v>
      </c>
      <c r="D115" s="5"/>
      <c r="E115" s="5"/>
      <c r="F115" s="5">
        <v>1</v>
      </c>
      <c r="G115" s="12">
        <v>16053</v>
      </c>
      <c r="H115" s="11">
        <v>16053</v>
      </c>
      <c r="I115" s="3">
        <v>44638</v>
      </c>
      <c r="J115" s="5" t="s">
        <v>594</v>
      </c>
      <c r="K115" s="5" t="s">
        <v>452</v>
      </c>
      <c r="L115" s="5" t="s">
        <v>279</v>
      </c>
      <c r="M115" s="38" t="s">
        <v>204</v>
      </c>
    </row>
    <row r="116" spans="1:13" ht="17.25" thickBot="1" x14ac:dyDescent="0.35">
      <c r="A116" s="12" t="s">
        <v>558</v>
      </c>
      <c r="B116" s="5" t="s">
        <v>276</v>
      </c>
      <c r="C116" s="5" t="s">
        <v>277</v>
      </c>
      <c r="D116" s="5"/>
      <c r="E116" s="5"/>
      <c r="F116" s="5">
        <v>1</v>
      </c>
      <c r="G116" s="12">
        <v>16053</v>
      </c>
      <c r="H116" s="11">
        <v>16053</v>
      </c>
      <c r="I116" s="3">
        <v>44638</v>
      </c>
      <c r="J116" s="5" t="s">
        <v>595</v>
      </c>
      <c r="K116" s="5" t="s">
        <v>452</v>
      </c>
      <c r="L116" s="5" t="s">
        <v>279</v>
      </c>
      <c r="M116" s="38" t="s">
        <v>204</v>
      </c>
    </row>
    <row r="117" spans="1:13" ht="17.25" thickBot="1" x14ac:dyDescent="0.35">
      <c r="A117" s="12" t="s">
        <v>558</v>
      </c>
      <c r="B117" s="5" t="s">
        <v>276</v>
      </c>
      <c r="C117" s="5" t="s">
        <v>277</v>
      </c>
      <c r="D117" s="5"/>
      <c r="E117" s="5"/>
      <c r="F117" s="5">
        <v>1</v>
      </c>
      <c r="G117" s="12">
        <v>16053</v>
      </c>
      <c r="H117" s="11">
        <v>16053</v>
      </c>
      <c r="I117" s="3">
        <v>44638</v>
      </c>
      <c r="J117" s="5" t="s">
        <v>596</v>
      </c>
      <c r="K117" s="5" t="s">
        <v>452</v>
      </c>
      <c r="L117" s="5" t="s">
        <v>279</v>
      </c>
      <c r="M117" s="38" t="s">
        <v>204</v>
      </c>
    </row>
    <row r="118" spans="1:13" ht="17.25" thickBot="1" x14ac:dyDescent="0.35">
      <c r="A118" s="12" t="s">
        <v>558</v>
      </c>
      <c r="B118" s="5" t="s">
        <v>276</v>
      </c>
      <c r="C118" s="5" t="s">
        <v>277</v>
      </c>
      <c r="D118" s="5"/>
      <c r="E118" s="5"/>
      <c r="F118" s="5">
        <v>1</v>
      </c>
      <c r="G118" s="12">
        <v>16053</v>
      </c>
      <c r="H118" s="11">
        <v>16053</v>
      </c>
      <c r="I118" s="3">
        <v>44638</v>
      </c>
      <c r="J118" s="5" t="s">
        <v>597</v>
      </c>
      <c r="K118" s="5" t="s">
        <v>452</v>
      </c>
      <c r="L118" s="5" t="s">
        <v>279</v>
      </c>
      <c r="M118" s="38" t="s">
        <v>204</v>
      </c>
    </row>
    <row r="119" spans="1:13" ht="17.25" thickBot="1" x14ac:dyDescent="0.35">
      <c r="A119" s="12" t="s">
        <v>558</v>
      </c>
      <c r="B119" s="5" t="s">
        <v>276</v>
      </c>
      <c r="C119" s="5" t="s">
        <v>277</v>
      </c>
      <c r="D119" s="5"/>
      <c r="E119" s="5"/>
      <c r="F119" s="5">
        <v>1</v>
      </c>
      <c r="G119" s="12">
        <v>16053</v>
      </c>
      <c r="H119" s="11">
        <v>16053</v>
      </c>
      <c r="I119" s="3">
        <v>44638</v>
      </c>
      <c r="J119" s="5" t="s">
        <v>598</v>
      </c>
      <c r="K119" s="5" t="s">
        <v>452</v>
      </c>
      <c r="L119" s="5" t="s">
        <v>279</v>
      </c>
      <c r="M119" s="38" t="s">
        <v>204</v>
      </c>
    </row>
    <row r="120" spans="1:13" ht="17.25" thickBot="1" x14ac:dyDescent="0.35">
      <c r="A120" s="12" t="s">
        <v>558</v>
      </c>
      <c r="B120" s="5" t="s">
        <v>276</v>
      </c>
      <c r="C120" s="5" t="s">
        <v>277</v>
      </c>
      <c r="D120" s="5"/>
      <c r="E120" s="5"/>
      <c r="F120" s="5">
        <v>1</v>
      </c>
      <c r="G120" s="12">
        <v>16053</v>
      </c>
      <c r="H120" s="11">
        <v>16053</v>
      </c>
      <c r="I120" s="3">
        <v>44638</v>
      </c>
      <c r="J120" s="5" t="s">
        <v>599</v>
      </c>
      <c r="K120" s="5" t="s">
        <v>452</v>
      </c>
      <c r="L120" s="5" t="s">
        <v>279</v>
      </c>
      <c r="M120" s="38" t="s">
        <v>204</v>
      </c>
    </row>
    <row r="121" spans="1:13" ht="17.25" thickBot="1" x14ac:dyDescent="0.35">
      <c r="A121" s="12" t="s">
        <v>558</v>
      </c>
      <c r="B121" s="5" t="s">
        <v>276</v>
      </c>
      <c r="C121" s="5" t="s">
        <v>277</v>
      </c>
      <c r="D121" s="5"/>
      <c r="E121" s="5"/>
      <c r="F121" s="5">
        <v>1</v>
      </c>
      <c r="G121" s="12">
        <v>16053</v>
      </c>
      <c r="H121" s="11">
        <v>16053</v>
      </c>
      <c r="I121" s="3">
        <v>44638</v>
      </c>
      <c r="J121" s="5" t="s">
        <v>600</v>
      </c>
      <c r="K121" s="5" t="s">
        <v>452</v>
      </c>
      <c r="L121" s="5" t="s">
        <v>279</v>
      </c>
      <c r="M121" s="38" t="s">
        <v>204</v>
      </c>
    </row>
    <row r="122" spans="1:13" ht="17.25" thickBot="1" x14ac:dyDescent="0.35">
      <c r="A122" s="12" t="s">
        <v>558</v>
      </c>
      <c r="B122" s="5" t="s">
        <v>276</v>
      </c>
      <c r="C122" s="5" t="s">
        <v>277</v>
      </c>
      <c r="D122" s="5"/>
      <c r="E122" s="5"/>
      <c r="F122" s="5">
        <v>1</v>
      </c>
      <c r="G122" s="12">
        <v>16053</v>
      </c>
      <c r="H122" s="11">
        <v>16053</v>
      </c>
      <c r="I122" s="3">
        <v>44638</v>
      </c>
      <c r="J122" s="5" t="s">
        <v>601</v>
      </c>
      <c r="K122" s="5" t="s">
        <v>452</v>
      </c>
      <c r="L122" s="5" t="s">
        <v>279</v>
      </c>
      <c r="M122" s="38" t="s">
        <v>204</v>
      </c>
    </row>
    <row r="123" spans="1:13" ht="17.25" thickBot="1" x14ac:dyDescent="0.35">
      <c r="A123" s="12" t="s">
        <v>558</v>
      </c>
      <c r="B123" s="5" t="s">
        <v>276</v>
      </c>
      <c r="C123" s="5" t="s">
        <v>277</v>
      </c>
      <c r="D123" s="5"/>
      <c r="E123" s="5"/>
      <c r="F123" s="5">
        <v>1</v>
      </c>
      <c r="G123" s="12">
        <v>16053</v>
      </c>
      <c r="H123" s="11">
        <v>16053</v>
      </c>
      <c r="I123" s="3">
        <v>44638</v>
      </c>
      <c r="J123" s="5" t="s">
        <v>602</v>
      </c>
      <c r="K123" s="5" t="s">
        <v>452</v>
      </c>
      <c r="L123" s="5" t="s">
        <v>279</v>
      </c>
      <c r="M123" s="38" t="s">
        <v>204</v>
      </c>
    </row>
    <row r="124" spans="1:13" ht="17.25" thickBot="1" x14ac:dyDescent="0.35">
      <c r="A124" s="12" t="s">
        <v>558</v>
      </c>
      <c r="B124" s="5" t="s">
        <v>276</v>
      </c>
      <c r="C124" s="5" t="s">
        <v>277</v>
      </c>
      <c r="D124" s="5"/>
      <c r="E124" s="5"/>
      <c r="F124" s="5">
        <v>1</v>
      </c>
      <c r="G124" s="12">
        <v>16053</v>
      </c>
      <c r="H124" s="11">
        <v>16053</v>
      </c>
      <c r="I124" s="3">
        <v>44638</v>
      </c>
      <c r="J124" s="5" t="s">
        <v>603</v>
      </c>
      <c r="K124" s="5" t="s">
        <v>452</v>
      </c>
      <c r="L124" s="5" t="s">
        <v>279</v>
      </c>
      <c r="M124" s="38" t="s">
        <v>204</v>
      </c>
    </row>
    <row r="125" spans="1:13" ht="17.25" thickBot="1" x14ac:dyDescent="0.35">
      <c r="A125" s="12" t="s">
        <v>558</v>
      </c>
      <c r="B125" s="5" t="s">
        <v>276</v>
      </c>
      <c r="C125" s="5" t="s">
        <v>277</v>
      </c>
      <c r="D125" s="5"/>
      <c r="E125" s="5"/>
      <c r="F125" s="5">
        <v>1</v>
      </c>
      <c r="G125" s="12">
        <v>16053</v>
      </c>
      <c r="H125" s="11">
        <v>16053</v>
      </c>
      <c r="I125" s="3">
        <v>44638</v>
      </c>
      <c r="J125" s="5" t="s">
        <v>604</v>
      </c>
      <c r="K125" s="5" t="s">
        <v>452</v>
      </c>
      <c r="L125" s="5" t="s">
        <v>279</v>
      </c>
      <c r="M125" s="38" t="s">
        <v>204</v>
      </c>
    </row>
    <row r="126" spans="1:13" ht="17.25" thickBot="1" x14ac:dyDescent="0.35">
      <c r="A126" s="12" t="s">
        <v>558</v>
      </c>
      <c r="B126" s="5" t="s">
        <v>276</v>
      </c>
      <c r="C126" s="5" t="s">
        <v>277</v>
      </c>
      <c r="D126" s="5"/>
      <c r="E126" s="5"/>
      <c r="F126" s="5">
        <v>1</v>
      </c>
      <c r="G126" s="12">
        <v>16053</v>
      </c>
      <c r="H126" s="11">
        <v>16053</v>
      </c>
      <c r="I126" s="3">
        <v>44638</v>
      </c>
      <c r="J126" s="5" t="s">
        <v>605</v>
      </c>
      <c r="K126" s="5" t="s">
        <v>452</v>
      </c>
      <c r="L126" s="5" t="s">
        <v>279</v>
      </c>
      <c r="M126" s="38" t="s">
        <v>204</v>
      </c>
    </row>
    <row r="127" spans="1:13" ht="17.25" thickBot="1" x14ac:dyDescent="0.35">
      <c r="A127" s="12" t="s">
        <v>558</v>
      </c>
      <c r="B127" s="5" t="s">
        <v>276</v>
      </c>
      <c r="C127" s="5" t="s">
        <v>277</v>
      </c>
      <c r="D127" s="5"/>
      <c r="E127" s="5"/>
      <c r="F127" s="5">
        <v>1</v>
      </c>
      <c r="G127" s="12">
        <v>16053</v>
      </c>
      <c r="H127" s="11">
        <v>16053</v>
      </c>
      <c r="I127" s="3">
        <v>44638</v>
      </c>
      <c r="J127" s="5" t="s">
        <v>606</v>
      </c>
      <c r="K127" s="5" t="s">
        <v>452</v>
      </c>
      <c r="L127" s="5" t="s">
        <v>279</v>
      </c>
      <c r="M127" s="38" t="s">
        <v>204</v>
      </c>
    </row>
    <row r="128" spans="1:13" ht="17.25" thickBot="1" x14ac:dyDescent="0.35">
      <c r="A128" s="12" t="s">
        <v>558</v>
      </c>
      <c r="B128" s="5" t="s">
        <v>276</v>
      </c>
      <c r="C128" s="5" t="s">
        <v>277</v>
      </c>
      <c r="D128" s="5"/>
      <c r="E128" s="5"/>
      <c r="F128" s="5">
        <v>1</v>
      </c>
      <c r="G128" s="12">
        <v>16053</v>
      </c>
      <c r="H128" s="11">
        <v>16053</v>
      </c>
      <c r="I128" s="3">
        <v>44638</v>
      </c>
      <c r="J128" s="5" t="s">
        <v>607</v>
      </c>
      <c r="K128" s="5" t="s">
        <v>452</v>
      </c>
      <c r="L128" s="5" t="s">
        <v>279</v>
      </c>
      <c r="M128" s="38" t="s">
        <v>204</v>
      </c>
    </row>
    <row r="129" spans="1:13" ht="17.25" thickBot="1" x14ac:dyDescent="0.35">
      <c r="A129" s="12" t="s">
        <v>558</v>
      </c>
      <c r="B129" s="5" t="s">
        <v>276</v>
      </c>
      <c r="C129" s="5" t="s">
        <v>277</v>
      </c>
      <c r="D129" s="5"/>
      <c r="E129" s="5"/>
      <c r="F129" s="5">
        <v>1</v>
      </c>
      <c r="G129" s="12">
        <v>16053</v>
      </c>
      <c r="H129" s="11">
        <v>16053</v>
      </c>
      <c r="I129" s="3">
        <v>44638</v>
      </c>
      <c r="J129" s="5" t="s">
        <v>608</v>
      </c>
      <c r="K129" s="5" t="s">
        <v>452</v>
      </c>
      <c r="L129" s="5" t="s">
        <v>279</v>
      </c>
      <c r="M129" s="38" t="s">
        <v>204</v>
      </c>
    </row>
    <row r="130" spans="1:13" ht="17.25" thickBot="1" x14ac:dyDescent="0.35">
      <c r="A130" s="12" t="s">
        <v>558</v>
      </c>
      <c r="B130" s="5" t="s">
        <v>276</v>
      </c>
      <c r="C130" s="5" t="s">
        <v>277</v>
      </c>
      <c r="D130" s="5"/>
      <c r="E130" s="5"/>
      <c r="F130" s="5">
        <v>1</v>
      </c>
      <c r="G130" s="12">
        <v>16053</v>
      </c>
      <c r="H130" s="11">
        <v>16053</v>
      </c>
      <c r="I130" s="3">
        <v>44638</v>
      </c>
      <c r="J130" s="5" t="s">
        <v>609</v>
      </c>
      <c r="K130" s="5" t="s">
        <v>452</v>
      </c>
      <c r="L130" s="5" t="s">
        <v>279</v>
      </c>
      <c r="M130" s="38" t="s">
        <v>204</v>
      </c>
    </row>
    <row r="131" spans="1:13" ht="17.25" thickBot="1" x14ac:dyDescent="0.35">
      <c r="A131" s="12" t="s">
        <v>558</v>
      </c>
      <c r="B131" s="5" t="s">
        <v>276</v>
      </c>
      <c r="C131" s="5" t="s">
        <v>277</v>
      </c>
      <c r="D131" s="5"/>
      <c r="E131" s="5"/>
      <c r="F131" s="5">
        <v>1</v>
      </c>
      <c r="G131" s="12">
        <v>16053</v>
      </c>
      <c r="H131" s="11">
        <v>16053</v>
      </c>
      <c r="I131" s="3">
        <v>44638</v>
      </c>
      <c r="J131" s="5" t="s">
        <v>610</v>
      </c>
      <c r="K131" s="5" t="s">
        <v>452</v>
      </c>
      <c r="L131" s="5" t="s">
        <v>279</v>
      </c>
      <c r="M131" s="38" t="s">
        <v>204</v>
      </c>
    </row>
    <row r="132" spans="1:13" ht="17.25" thickBot="1" x14ac:dyDescent="0.35">
      <c r="A132" s="12" t="s">
        <v>558</v>
      </c>
      <c r="B132" s="5" t="s">
        <v>276</v>
      </c>
      <c r="C132" s="5" t="s">
        <v>277</v>
      </c>
      <c r="D132" s="5"/>
      <c r="E132" s="5"/>
      <c r="F132" s="5">
        <v>1</v>
      </c>
      <c r="G132" s="12">
        <v>16053</v>
      </c>
      <c r="H132" s="11">
        <v>16053</v>
      </c>
      <c r="I132" s="3">
        <v>44638</v>
      </c>
      <c r="J132" s="5" t="s">
        <v>611</v>
      </c>
      <c r="K132" s="5" t="s">
        <v>452</v>
      </c>
      <c r="L132" s="5" t="s">
        <v>279</v>
      </c>
      <c r="M132" s="38" t="s">
        <v>204</v>
      </c>
    </row>
    <row r="133" spans="1:13" ht="17.25" thickBot="1" x14ac:dyDescent="0.35">
      <c r="A133" s="12" t="s">
        <v>558</v>
      </c>
      <c r="B133" s="5" t="s">
        <v>276</v>
      </c>
      <c r="C133" s="5" t="s">
        <v>277</v>
      </c>
      <c r="D133" s="5"/>
      <c r="E133" s="5"/>
      <c r="F133" s="5">
        <v>1</v>
      </c>
      <c r="G133" s="12">
        <v>16053</v>
      </c>
      <c r="H133" s="11">
        <v>16053</v>
      </c>
      <c r="I133" s="3">
        <v>44638</v>
      </c>
      <c r="J133" s="5" t="s">
        <v>612</v>
      </c>
      <c r="K133" s="5" t="s">
        <v>452</v>
      </c>
      <c r="L133" s="5" t="s">
        <v>279</v>
      </c>
      <c r="M133" s="38" t="s">
        <v>204</v>
      </c>
    </row>
    <row r="134" spans="1:13" ht="17.25" thickBot="1" x14ac:dyDescent="0.35">
      <c r="A134" s="12" t="s">
        <v>558</v>
      </c>
      <c r="B134" s="5" t="s">
        <v>276</v>
      </c>
      <c r="C134" s="5" t="s">
        <v>277</v>
      </c>
      <c r="D134" s="5"/>
      <c r="E134" s="5"/>
      <c r="F134" s="5">
        <v>1</v>
      </c>
      <c r="G134" s="12">
        <v>16053</v>
      </c>
      <c r="H134" s="11">
        <v>16053</v>
      </c>
      <c r="I134" s="3">
        <v>44638</v>
      </c>
      <c r="J134" s="5" t="s">
        <v>613</v>
      </c>
      <c r="K134" s="5" t="s">
        <v>452</v>
      </c>
      <c r="L134" s="5" t="s">
        <v>279</v>
      </c>
      <c r="M134" s="38" t="s">
        <v>204</v>
      </c>
    </row>
    <row r="135" spans="1:13" ht="17.25" thickBot="1" x14ac:dyDescent="0.35">
      <c r="A135" s="12" t="s">
        <v>558</v>
      </c>
      <c r="B135" s="5" t="s">
        <v>276</v>
      </c>
      <c r="C135" s="5" t="s">
        <v>277</v>
      </c>
      <c r="D135" s="5"/>
      <c r="E135" s="5"/>
      <c r="F135" s="5">
        <v>1</v>
      </c>
      <c r="G135" s="12">
        <v>16053</v>
      </c>
      <c r="H135" s="11">
        <v>16053</v>
      </c>
      <c r="I135" s="3">
        <v>44638</v>
      </c>
      <c r="J135" s="5" t="s">
        <v>614</v>
      </c>
      <c r="K135" s="5" t="s">
        <v>452</v>
      </c>
      <c r="L135" s="5" t="s">
        <v>279</v>
      </c>
      <c r="M135" s="38" t="s">
        <v>204</v>
      </c>
    </row>
    <row r="136" spans="1:13" ht="17.25" thickBot="1" x14ac:dyDescent="0.35">
      <c r="A136" s="12" t="s">
        <v>558</v>
      </c>
      <c r="B136" s="5" t="s">
        <v>276</v>
      </c>
      <c r="C136" s="5" t="s">
        <v>277</v>
      </c>
      <c r="D136" s="5"/>
      <c r="E136" s="5"/>
      <c r="F136" s="5">
        <v>1</v>
      </c>
      <c r="G136" s="12">
        <v>16053</v>
      </c>
      <c r="H136" s="11">
        <v>16053</v>
      </c>
      <c r="I136" s="3">
        <v>44638</v>
      </c>
      <c r="J136" s="5" t="s">
        <v>615</v>
      </c>
      <c r="K136" s="5" t="s">
        <v>452</v>
      </c>
      <c r="L136" s="5" t="s">
        <v>279</v>
      </c>
      <c r="M136" s="38" t="s">
        <v>204</v>
      </c>
    </row>
    <row r="137" spans="1:13" ht="17.25" thickBot="1" x14ac:dyDescent="0.35">
      <c r="A137" s="12" t="s">
        <v>558</v>
      </c>
      <c r="B137" s="5" t="s">
        <v>276</v>
      </c>
      <c r="C137" s="5" t="s">
        <v>277</v>
      </c>
      <c r="D137" s="5"/>
      <c r="E137" s="5"/>
      <c r="F137" s="5">
        <v>1</v>
      </c>
      <c r="G137" s="12">
        <v>16053</v>
      </c>
      <c r="H137" s="11">
        <v>16053</v>
      </c>
      <c r="I137" s="3">
        <v>44638</v>
      </c>
      <c r="J137" s="5" t="s">
        <v>616</v>
      </c>
      <c r="K137" s="5" t="s">
        <v>452</v>
      </c>
      <c r="L137" s="5" t="s">
        <v>279</v>
      </c>
      <c r="M137" s="38" t="s">
        <v>204</v>
      </c>
    </row>
    <row r="138" spans="1:13" ht="17.25" thickBot="1" x14ac:dyDescent="0.35">
      <c r="A138" s="12" t="s">
        <v>558</v>
      </c>
      <c r="B138" s="5" t="s">
        <v>276</v>
      </c>
      <c r="C138" s="5" t="s">
        <v>277</v>
      </c>
      <c r="D138" s="5"/>
      <c r="E138" s="5"/>
      <c r="F138" s="5">
        <v>1</v>
      </c>
      <c r="G138" s="12">
        <v>16053</v>
      </c>
      <c r="H138" s="11">
        <v>16053</v>
      </c>
      <c r="I138" s="3">
        <v>44638</v>
      </c>
      <c r="J138" s="5" t="s">
        <v>617</v>
      </c>
      <c r="K138" s="5" t="s">
        <v>452</v>
      </c>
      <c r="L138" s="5" t="s">
        <v>279</v>
      </c>
      <c r="M138" s="38" t="s">
        <v>204</v>
      </c>
    </row>
    <row r="139" spans="1:13" ht="17.25" thickBot="1" x14ac:dyDescent="0.35">
      <c r="A139" s="12" t="s">
        <v>558</v>
      </c>
      <c r="B139" s="5" t="s">
        <v>276</v>
      </c>
      <c r="C139" s="5" t="s">
        <v>277</v>
      </c>
      <c r="D139" s="5"/>
      <c r="E139" s="5"/>
      <c r="F139" s="5">
        <v>1</v>
      </c>
      <c r="G139" s="12">
        <v>16053</v>
      </c>
      <c r="H139" s="11">
        <v>16053</v>
      </c>
      <c r="I139" s="3">
        <v>44638</v>
      </c>
      <c r="J139" s="5" t="s">
        <v>618</v>
      </c>
      <c r="K139" s="5" t="s">
        <v>452</v>
      </c>
      <c r="L139" s="5" t="s">
        <v>279</v>
      </c>
      <c r="M139" s="38" t="s">
        <v>204</v>
      </c>
    </row>
    <row r="140" spans="1:13" ht="17.25" thickBot="1" x14ac:dyDescent="0.35">
      <c r="A140" s="12" t="s">
        <v>558</v>
      </c>
      <c r="B140" s="5" t="s">
        <v>276</v>
      </c>
      <c r="C140" s="5" t="s">
        <v>277</v>
      </c>
      <c r="D140" s="5"/>
      <c r="E140" s="5"/>
      <c r="F140" s="5">
        <v>1</v>
      </c>
      <c r="G140" s="12">
        <v>16053</v>
      </c>
      <c r="H140" s="11">
        <v>16053</v>
      </c>
      <c r="I140" s="3">
        <v>44638</v>
      </c>
      <c r="J140" s="5" t="s">
        <v>619</v>
      </c>
      <c r="K140" s="5" t="s">
        <v>452</v>
      </c>
      <c r="L140" s="5" t="s">
        <v>279</v>
      </c>
      <c r="M140" s="38" t="s">
        <v>204</v>
      </c>
    </row>
    <row r="141" spans="1:13" ht="17.25" thickBot="1" x14ac:dyDescent="0.35">
      <c r="A141" s="12" t="s">
        <v>558</v>
      </c>
      <c r="B141" s="5" t="s">
        <v>276</v>
      </c>
      <c r="C141" s="5" t="s">
        <v>277</v>
      </c>
      <c r="D141" s="5"/>
      <c r="E141" s="5"/>
      <c r="F141" s="5">
        <v>1</v>
      </c>
      <c r="G141" s="12">
        <v>16053</v>
      </c>
      <c r="H141" s="11">
        <v>16053</v>
      </c>
      <c r="I141" s="3">
        <v>44638</v>
      </c>
      <c r="J141" s="5" t="s">
        <v>620</v>
      </c>
      <c r="K141" s="5" t="s">
        <v>452</v>
      </c>
      <c r="L141" s="5" t="s">
        <v>279</v>
      </c>
      <c r="M141" s="38" t="s">
        <v>204</v>
      </c>
    </row>
    <row r="142" spans="1:13" ht="17.25" thickBot="1" x14ac:dyDescent="0.35">
      <c r="A142" s="12" t="s">
        <v>558</v>
      </c>
      <c r="B142" s="5" t="s">
        <v>276</v>
      </c>
      <c r="C142" s="5" t="s">
        <v>277</v>
      </c>
      <c r="D142" s="5"/>
      <c r="E142" s="5"/>
      <c r="F142" s="5">
        <v>1</v>
      </c>
      <c r="G142" s="12">
        <v>16053</v>
      </c>
      <c r="H142" s="11">
        <v>16053</v>
      </c>
      <c r="I142" s="3">
        <v>44638</v>
      </c>
      <c r="J142" s="5" t="s">
        <v>621</v>
      </c>
      <c r="K142" s="5" t="s">
        <v>452</v>
      </c>
      <c r="L142" s="5" t="s">
        <v>279</v>
      </c>
      <c r="M142" s="38" t="s">
        <v>204</v>
      </c>
    </row>
    <row r="143" spans="1:13" ht="17.25" thickBot="1" x14ac:dyDescent="0.35">
      <c r="A143" s="12" t="s">
        <v>558</v>
      </c>
      <c r="B143" s="5" t="s">
        <v>276</v>
      </c>
      <c r="C143" s="5" t="s">
        <v>277</v>
      </c>
      <c r="D143" s="5"/>
      <c r="E143" s="5"/>
      <c r="F143" s="5">
        <v>1</v>
      </c>
      <c r="G143" s="12">
        <v>16053</v>
      </c>
      <c r="H143" s="11">
        <v>16053</v>
      </c>
      <c r="I143" s="3">
        <v>44638</v>
      </c>
      <c r="J143" s="5" t="s">
        <v>622</v>
      </c>
      <c r="K143" s="5" t="s">
        <v>452</v>
      </c>
      <c r="L143" s="5" t="s">
        <v>279</v>
      </c>
      <c r="M143" s="38" t="s">
        <v>204</v>
      </c>
    </row>
    <row r="144" spans="1:13" ht="17.25" thickBot="1" x14ac:dyDescent="0.35">
      <c r="A144" s="12" t="s">
        <v>558</v>
      </c>
      <c r="B144" s="5" t="s">
        <v>276</v>
      </c>
      <c r="C144" s="5" t="s">
        <v>277</v>
      </c>
      <c r="D144" s="5"/>
      <c r="E144" s="5"/>
      <c r="F144" s="5">
        <v>1</v>
      </c>
      <c r="G144" s="12">
        <v>16053</v>
      </c>
      <c r="H144" s="11">
        <v>16053</v>
      </c>
      <c r="I144" s="3">
        <v>44638</v>
      </c>
      <c r="J144" s="5" t="s">
        <v>623</v>
      </c>
      <c r="K144" s="5" t="s">
        <v>452</v>
      </c>
      <c r="L144" s="5" t="s">
        <v>279</v>
      </c>
      <c r="M144" s="38" t="s">
        <v>204</v>
      </c>
    </row>
    <row r="145" spans="1:13" ht="17.25" thickBot="1" x14ac:dyDescent="0.35">
      <c r="A145" s="12" t="s">
        <v>558</v>
      </c>
      <c r="B145" s="5" t="s">
        <v>276</v>
      </c>
      <c r="C145" s="5" t="s">
        <v>277</v>
      </c>
      <c r="D145" s="5"/>
      <c r="E145" s="5"/>
      <c r="F145" s="5">
        <v>1</v>
      </c>
      <c r="G145" s="12">
        <v>16053</v>
      </c>
      <c r="H145" s="11">
        <v>16053</v>
      </c>
      <c r="I145" s="3">
        <v>44638</v>
      </c>
      <c r="J145" s="5" t="s">
        <v>624</v>
      </c>
      <c r="K145" s="5" t="s">
        <v>452</v>
      </c>
      <c r="L145" s="5" t="s">
        <v>279</v>
      </c>
      <c r="M145" s="38" t="s">
        <v>204</v>
      </c>
    </row>
    <row r="146" spans="1:13" ht="17.25" thickBot="1" x14ac:dyDescent="0.35">
      <c r="A146" s="12" t="s">
        <v>558</v>
      </c>
      <c r="B146" s="5" t="s">
        <v>276</v>
      </c>
      <c r="C146" s="5" t="s">
        <v>277</v>
      </c>
      <c r="D146" s="5"/>
      <c r="E146" s="5"/>
      <c r="F146" s="5">
        <v>1</v>
      </c>
      <c r="G146" s="12">
        <v>16053</v>
      </c>
      <c r="H146" s="11">
        <v>16053</v>
      </c>
      <c r="I146" s="3">
        <v>44638</v>
      </c>
      <c r="J146" s="5" t="s">
        <v>625</v>
      </c>
      <c r="K146" s="5" t="s">
        <v>452</v>
      </c>
      <c r="L146" s="5" t="s">
        <v>279</v>
      </c>
      <c r="M146" s="38" t="s">
        <v>204</v>
      </c>
    </row>
    <row r="147" spans="1:13" ht="17.25" thickBot="1" x14ac:dyDescent="0.35">
      <c r="A147" s="12" t="s">
        <v>558</v>
      </c>
      <c r="B147" s="5" t="s">
        <v>276</v>
      </c>
      <c r="C147" s="5" t="s">
        <v>277</v>
      </c>
      <c r="D147" s="5"/>
      <c r="E147" s="5"/>
      <c r="F147" s="5">
        <v>1</v>
      </c>
      <c r="G147" s="12">
        <v>16053</v>
      </c>
      <c r="H147" s="11">
        <v>16053</v>
      </c>
      <c r="I147" s="3">
        <v>44638</v>
      </c>
      <c r="J147" s="5" t="s">
        <v>626</v>
      </c>
      <c r="K147" s="5" t="s">
        <v>452</v>
      </c>
      <c r="L147" s="5" t="s">
        <v>279</v>
      </c>
      <c r="M147" s="38" t="s">
        <v>204</v>
      </c>
    </row>
    <row r="148" spans="1:13" ht="17.25" thickBot="1" x14ac:dyDescent="0.35">
      <c r="A148" s="12" t="s">
        <v>558</v>
      </c>
      <c r="B148" s="5" t="s">
        <v>276</v>
      </c>
      <c r="C148" s="5" t="s">
        <v>277</v>
      </c>
      <c r="D148" s="5"/>
      <c r="E148" s="5"/>
      <c r="F148" s="5">
        <v>1</v>
      </c>
      <c r="G148" s="12">
        <v>16053</v>
      </c>
      <c r="H148" s="11">
        <v>16053</v>
      </c>
      <c r="I148" s="3">
        <v>44638</v>
      </c>
      <c r="J148" s="5" t="s">
        <v>627</v>
      </c>
      <c r="K148" s="5" t="s">
        <v>452</v>
      </c>
      <c r="L148" s="5" t="s">
        <v>279</v>
      </c>
      <c r="M148" s="38" t="s">
        <v>204</v>
      </c>
    </row>
    <row r="149" spans="1:13" ht="17.25" thickBot="1" x14ac:dyDescent="0.35">
      <c r="A149" s="12" t="s">
        <v>558</v>
      </c>
      <c r="B149" s="5" t="s">
        <v>276</v>
      </c>
      <c r="C149" s="5" t="s">
        <v>277</v>
      </c>
      <c r="D149" s="5"/>
      <c r="E149" s="5"/>
      <c r="F149" s="5">
        <v>1</v>
      </c>
      <c r="G149" s="12">
        <v>16053</v>
      </c>
      <c r="H149" s="11">
        <v>16053</v>
      </c>
      <c r="I149" s="3">
        <v>44638</v>
      </c>
      <c r="J149" s="5" t="s">
        <v>628</v>
      </c>
      <c r="K149" s="5" t="s">
        <v>452</v>
      </c>
      <c r="L149" s="5" t="s">
        <v>279</v>
      </c>
      <c r="M149" s="38" t="s">
        <v>204</v>
      </c>
    </row>
    <row r="150" spans="1:13" ht="17.25" thickBot="1" x14ac:dyDescent="0.35">
      <c r="A150" s="12" t="s">
        <v>558</v>
      </c>
      <c r="B150" s="5" t="s">
        <v>276</v>
      </c>
      <c r="C150" s="5" t="s">
        <v>277</v>
      </c>
      <c r="D150" s="5"/>
      <c r="E150" s="5"/>
      <c r="F150" s="5">
        <v>1</v>
      </c>
      <c r="G150" s="12">
        <v>16053</v>
      </c>
      <c r="H150" s="11">
        <v>16053</v>
      </c>
      <c r="I150" s="3">
        <v>44638</v>
      </c>
      <c r="J150" s="5" t="s">
        <v>629</v>
      </c>
      <c r="K150" s="5" t="s">
        <v>452</v>
      </c>
      <c r="L150" s="5" t="s">
        <v>279</v>
      </c>
      <c r="M150" s="38" t="s">
        <v>204</v>
      </c>
    </row>
    <row r="151" spans="1:13" ht="17.25" thickBot="1" x14ac:dyDescent="0.35">
      <c r="A151" s="12" t="s">
        <v>558</v>
      </c>
      <c r="B151" s="5" t="s">
        <v>276</v>
      </c>
      <c r="C151" s="5" t="s">
        <v>277</v>
      </c>
      <c r="D151" s="5"/>
      <c r="E151" s="5"/>
      <c r="F151" s="5">
        <v>1</v>
      </c>
      <c r="G151" s="12">
        <v>16053</v>
      </c>
      <c r="H151" s="11">
        <v>16053</v>
      </c>
      <c r="I151" s="3">
        <v>44638</v>
      </c>
      <c r="J151" s="5" t="s">
        <v>630</v>
      </c>
      <c r="K151" s="5" t="s">
        <v>452</v>
      </c>
      <c r="L151" s="5" t="s">
        <v>279</v>
      </c>
      <c r="M151" s="38" t="s">
        <v>204</v>
      </c>
    </row>
    <row r="152" spans="1:13" ht="17.25" thickBot="1" x14ac:dyDescent="0.35">
      <c r="A152" s="12" t="s">
        <v>558</v>
      </c>
      <c r="B152" s="5" t="s">
        <v>276</v>
      </c>
      <c r="C152" s="5" t="s">
        <v>277</v>
      </c>
      <c r="D152" s="5"/>
      <c r="E152" s="5"/>
      <c r="F152" s="5">
        <v>1</v>
      </c>
      <c r="G152" s="12">
        <v>16053</v>
      </c>
      <c r="H152" s="11">
        <v>16053</v>
      </c>
      <c r="I152" s="3">
        <v>44638</v>
      </c>
      <c r="J152" s="5" t="s">
        <v>631</v>
      </c>
      <c r="K152" s="5" t="s">
        <v>452</v>
      </c>
      <c r="L152" s="5" t="s">
        <v>279</v>
      </c>
      <c r="M152" s="38" t="s">
        <v>204</v>
      </c>
    </row>
    <row r="153" spans="1:13" ht="17.25" thickBot="1" x14ac:dyDescent="0.35">
      <c r="A153" s="12" t="s">
        <v>558</v>
      </c>
      <c r="B153" s="5" t="s">
        <v>276</v>
      </c>
      <c r="C153" s="5" t="s">
        <v>277</v>
      </c>
      <c r="D153" s="5"/>
      <c r="E153" s="5"/>
      <c r="F153" s="5">
        <v>1</v>
      </c>
      <c r="G153" s="12">
        <v>16053</v>
      </c>
      <c r="H153" s="11">
        <v>16053</v>
      </c>
      <c r="I153" s="3">
        <v>44638</v>
      </c>
      <c r="J153" s="5" t="s">
        <v>632</v>
      </c>
      <c r="K153" s="5" t="s">
        <v>452</v>
      </c>
      <c r="L153" s="5" t="s">
        <v>279</v>
      </c>
      <c r="M153" s="38" t="s">
        <v>204</v>
      </c>
    </row>
    <row r="154" spans="1:13" ht="17.25" thickBot="1" x14ac:dyDescent="0.35">
      <c r="A154" s="12" t="s">
        <v>558</v>
      </c>
      <c r="B154" s="5" t="s">
        <v>276</v>
      </c>
      <c r="C154" s="5" t="s">
        <v>277</v>
      </c>
      <c r="D154" s="5"/>
      <c r="E154" s="5"/>
      <c r="F154" s="5">
        <v>1</v>
      </c>
      <c r="G154" s="12">
        <v>16053</v>
      </c>
      <c r="H154" s="11">
        <v>16053</v>
      </c>
      <c r="I154" s="3">
        <v>44638</v>
      </c>
      <c r="J154" s="5" t="s">
        <v>633</v>
      </c>
      <c r="K154" s="5" t="s">
        <v>452</v>
      </c>
      <c r="L154" s="5" t="s">
        <v>279</v>
      </c>
      <c r="M154" s="38" t="s">
        <v>204</v>
      </c>
    </row>
    <row r="155" spans="1:13" ht="17.25" thickBot="1" x14ac:dyDescent="0.35">
      <c r="A155" s="12" t="s">
        <v>634</v>
      </c>
      <c r="B155" s="5" t="s">
        <v>635</v>
      </c>
      <c r="C155" s="5" t="s">
        <v>636</v>
      </c>
      <c r="D155" s="5"/>
      <c r="E155" s="5"/>
      <c r="F155" s="5">
        <v>1</v>
      </c>
      <c r="G155" s="12">
        <v>41678.9</v>
      </c>
      <c r="H155" s="11">
        <v>41678.9</v>
      </c>
      <c r="I155" s="3">
        <v>44638</v>
      </c>
      <c r="J155" s="5" t="s">
        <v>637</v>
      </c>
      <c r="K155" s="5" t="s">
        <v>638</v>
      </c>
      <c r="L155" s="5" t="s">
        <v>279</v>
      </c>
      <c r="M155" s="38" t="s">
        <v>204</v>
      </c>
    </row>
    <row r="156" spans="1:13" ht="17.25" thickBot="1" x14ac:dyDescent="0.35">
      <c r="A156" s="12" t="s">
        <v>634</v>
      </c>
      <c r="B156" s="5" t="s">
        <v>635</v>
      </c>
      <c r="C156" s="5" t="s">
        <v>636</v>
      </c>
      <c r="D156" s="5"/>
      <c r="E156" s="5"/>
      <c r="F156" s="5">
        <v>1</v>
      </c>
      <c r="G156" s="12">
        <v>41678.9</v>
      </c>
      <c r="H156" s="11">
        <v>41678.9</v>
      </c>
      <c r="I156" s="3">
        <v>44638</v>
      </c>
      <c r="J156" s="5" t="s">
        <v>639</v>
      </c>
      <c r="K156" s="5" t="s">
        <v>638</v>
      </c>
      <c r="L156" s="5" t="s">
        <v>279</v>
      </c>
      <c r="M156" s="38" t="s">
        <v>204</v>
      </c>
    </row>
    <row r="157" spans="1:13" ht="17.25" thickBot="1" x14ac:dyDescent="0.35">
      <c r="A157" s="12" t="s">
        <v>634</v>
      </c>
      <c r="B157" s="5" t="s">
        <v>635</v>
      </c>
      <c r="C157" s="5" t="s">
        <v>636</v>
      </c>
      <c r="D157" s="5"/>
      <c r="E157" s="5"/>
      <c r="F157" s="5">
        <v>1</v>
      </c>
      <c r="G157" s="12">
        <v>41678.9</v>
      </c>
      <c r="H157" s="11">
        <v>41678.9</v>
      </c>
      <c r="I157" s="3">
        <v>44638</v>
      </c>
      <c r="J157" s="5" t="s">
        <v>640</v>
      </c>
      <c r="K157" s="5" t="s">
        <v>638</v>
      </c>
      <c r="L157" s="5" t="s">
        <v>279</v>
      </c>
      <c r="M157" s="38" t="s">
        <v>204</v>
      </c>
    </row>
    <row r="158" spans="1:13" ht="17.25" thickBot="1" x14ac:dyDescent="0.35">
      <c r="A158" s="12" t="s">
        <v>634</v>
      </c>
      <c r="B158" s="5" t="s">
        <v>635</v>
      </c>
      <c r="C158" s="5" t="s">
        <v>636</v>
      </c>
      <c r="D158" s="5"/>
      <c r="E158" s="5"/>
      <c r="F158" s="5">
        <v>1</v>
      </c>
      <c r="G158" s="12">
        <v>41678.9</v>
      </c>
      <c r="H158" s="11">
        <v>41678.9</v>
      </c>
      <c r="I158" s="3">
        <v>44638</v>
      </c>
      <c r="J158" s="5" t="s">
        <v>641</v>
      </c>
      <c r="K158" s="5" t="s">
        <v>638</v>
      </c>
      <c r="L158" s="5" t="s">
        <v>279</v>
      </c>
      <c r="M158" s="38" t="s">
        <v>204</v>
      </c>
    </row>
    <row r="159" spans="1:13" ht="17.25" thickBot="1" x14ac:dyDescent="0.35">
      <c r="A159" s="12" t="s">
        <v>634</v>
      </c>
      <c r="B159" s="5" t="s">
        <v>642</v>
      </c>
      <c r="C159" s="5" t="s">
        <v>643</v>
      </c>
      <c r="D159" s="5"/>
      <c r="E159" s="5"/>
      <c r="F159" s="5">
        <v>1</v>
      </c>
      <c r="G159" s="12">
        <v>8647.4500000000007</v>
      </c>
      <c r="H159" s="11">
        <v>8647.4500000000007</v>
      </c>
      <c r="I159" s="3">
        <v>44638</v>
      </c>
      <c r="J159" s="5" t="s">
        <v>644</v>
      </c>
      <c r="K159" s="5" t="s">
        <v>638</v>
      </c>
      <c r="L159" s="5" t="s">
        <v>279</v>
      </c>
      <c r="M159" s="38" t="s">
        <v>204</v>
      </c>
    </row>
    <row r="160" spans="1:13" ht="17.25" thickBot="1" x14ac:dyDescent="0.35">
      <c r="A160" s="12" t="s">
        <v>634</v>
      </c>
      <c r="B160" s="5" t="s">
        <v>642</v>
      </c>
      <c r="C160" s="5" t="s">
        <v>643</v>
      </c>
      <c r="D160" s="5"/>
      <c r="E160" s="5"/>
      <c r="F160" s="5">
        <v>1</v>
      </c>
      <c r="G160" s="12">
        <v>8647.4500000000007</v>
      </c>
      <c r="H160" s="11">
        <v>8647.4500000000007</v>
      </c>
      <c r="I160" s="3">
        <v>44638</v>
      </c>
      <c r="J160" s="5" t="s">
        <v>645</v>
      </c>
      <c r="K160" s="5" t="s">
        <v>638</v>
      </c>
      <c r="L160" s="5" t="s">
        <v>279</v>
      </c>
      <c r="M160" s="38" t="s">
        <v>204</v>
      </c>
    </row>
    <row r="161" spans="1:13" ht="17.25" thickBot="1" x14ac:dyDescent="0.35">
      <c r="A161" s="12" t="s">
        <v>634</v>
      </c>
      <c r="B161" s="5" t="s">
        <v>642</v>
      </c>
      <c r="C161" s="5" t="s">
        <v>643</v>
      </c>
      <c r="D161" s="5"/>
      <c r="E161" s="5"/>
      <c r="F161" s="5">
        <v>1</v>
      </c>
      <c r="G161" s="12">
        <v>8647.4500000000007</v>
      </c>
      <c r="H161" s="11">
        <v>8647.4500000000007</v>
      </c>
      <c r="I161" s="3">
        <v>44638</v>
      </c>
      <c r="J161" s="5" t="s">
        <v>646</v>
      </c>
      <c r="K161" s="5" t="s">
        <v>638</v>
      </c>
      <c r="L161" s="5" t="s">
        <v>279</v>
      </c>
      <c r="M161" s="38" t="s">
        <v>204</v>
      </c>
    </row>
    <row r="162" spans="1:13" ht="17.25" thickBot="1" x14ac:dyDescent="0.35">
      <c r="A162" s="12" t="s">
        <v>634</v>
      </c>
      <c r="B162" s="5" t="s">
        <v>642</v>
      </c>
      <c r="C162" s="5" t="s">
        <v>643</v>
      </c>
      <c r="D162" s="5"/>
      <c r="E162" s="5"/>
      <c r="F162" s="5">
        <v>1</v>
      </c>
      <c r="G162" s="12">
        <v>8647.4500000000007</v>
      </c>
      <c r="H162" s="11">
        <v>8647.4500000000007</v>
      </c>
      <c r="I162" s="3">
        <v>44638</v>
      </c>
      <c r="J162" s="5" t="s">
        <v>647</v>
      </c>
      <c r="K162" s="5" t="s">
        <v>638</v>
      </c>
      <c r="L162" s="5" t="s">
        <v>279</v>
      </c>
      <c r="M162" s="38" t="s">
        <v>204</v>
      </c>
    </row>
    <row r="163" spans="1:13" ht="17.25" thickBot="1" x14ac:dyDescent="0.35">
      <c r="A163" s="12" t="s">
        <v>634</v>
      </c>
      <c r="B163" s="5" t="s">
        <v>642</v>
      </c>
      <c r="C163" s="5" t="s">
        <v>643</v>
      </c>
      <c r="D163" s="5"/>
      <c r="E163" s="5"/>
      <c r="F163" s="5">
        <v>1</v>
      </c>
      <c r="G163" s="12">
        <v>8647.4500000000007</v>
      </c>
      <c r="H163" s="11">
        <v>8647.4500000000007</v>
      </c>
      <c r="I163" s="3">
        <v>44638</v>
      </c>
      <c r="J163" s="5" t="s">
        <v>648</v>
      </c>
      <c r="K163" s="5" t="s">
        <v>638</v>
      </c>
      <c r="L163" s="5" t="s">
        <v>279</v>
      </c>
      <c r="M163" s="38" t="s">
        <v>204</v>
      </c>
    </row>
    <row r="164" spans="1:13" ht="17.25" thickBot="1" x14ac:dyDescent="0.35">
      <c r="A164" s="12" t="s">
        <v>634</v>
      </c>
      <c r="B164" s="5" t="s">
        <v>642</v>
      </c>
      <c r="C164" s="5" t="s">
        <v>643</v>
      </c>
      <c r="D164" s="5"/>
      <c r="E164" s="5"/>
      <c r="F164" s="5">
        <v>1</v>
      </c>
      <c r="G164" s="12">
        <v>8647.4500000000007</v>
      </c>
      <c r="H164" s="11">
        <v>8647.4500000000007</v>
      </c>
      <c r="I164" s="3">
        <v>44638</v>
      </c>
      <c r="J164" s="5" t="s">
        <v>649</v>
      </c>
      <c r="K164" s="5" t="s">
        <v>638</v>
      </c>
      <c r="L164" s="5" t="s">
        <v>279</v>
      </c>
      <c r="M164" s="38" t="s">
        <v>204</v>
      </c>
    </row>
    <row r="165" spans="1:13" ht="17.25" thickBot="1" x14ac:dyDescent="0.35">
      <c r="A165" s="12" t="s">
        <v>634</v>
      </c>
      <c r="B165" s="5" t="s">
        <v>642</v>
      </c>
      <c r="C165" s="5" t="s">
        <v>643</v>
      </c>
      <c r="D165" s="5"/>
      <c r="E165" s="5"/>
      <c r="F165" s="5">
        <v>1</v>
      </c>
      <c r="G165" s="12">
        <v>8647.4500000000007</v>
      </c>
      <c r="H165" s="11">
        <v>8647.4500000000007</v>
      </c>
      <c r="I165" s="3">
        <v>44638</v>
      </c>
      <c r="J165" s="5" t="s">
        <v>650</v>
      </c>
      <c r="K165" s="5" t="s">
        <v>638</v>
      </c>
      <c r="L165" s="5" t="s">
        <v>279</v>
      </c>
      <c r="M165" s="38" t="s">
        <v>204</v>
      </c>
    </row>
    <row r="166" spans="1:13" ht="17.25" thickBot="1" x14ac:dyDescent="0.35">
      <c r="A166" s="12" t="s">
        <v>634</v>
      </c>
      <c r="B166" s="5" t="s">
        <v>642</v>
      </c>
      <c r="C166" s="5" t="s">
        <v>643</v>
      </c>
      <c r="D166" s="5"/>
      <c r="E166" s="5"/>
      <c r="F166" s="5">
        <v>1</v>
      </c>
      <c r="G166" s="12">
        <v>8647.4500000000007</v>
      </c>
      <c r="H166" s="11">
        <v>8647.4500000000007</v>
      </c>
      <c r="I166" s="3">
        <v>44638</v>
      </c>
      <c r="J166" s="5" t="s">
        <v>651</v>
      </c>
      <c r="K166" s="5" t="s">
        <v>638</v>
      </c>
      <c r="L166" s="5" t="s">
        <v>279</v>
      </c>
      <c r="M166" s="38" t="s">
        <v>204</v>
      </c>
    </row>
    <row r="167" spans="1:13" ht="17.25" thickBot="1" x14ac:dyDescent="0.35">
      <c r="A167" s="12" t="s">
        <v>634</v>
      </c>
      <c r="B167" s="5" t="s">
        <v>642</v>
      </c>
      <c r="C167" s="5" t="s">
        <v>643</v>
      </c>
      <c r="D167" s="5"/>
      <c r="E167" s="5"/>
      <c r="F167" s="5">
        <v>1</v>
      </c>
      <c r="G167" s="12">
        <v>8647.4500000000007</v>
      </c>
      <c r="H167" s="11">
        <v>8647.4500000000007</v>
      </c>
      <c r="I167" s="3">
        <v>44638</v>
      </c>
      <c r="J167" s="5" t="s">
        <v>652</v>
      </c>
      <c r="K167" s="5" t="s">
        <v>638</v>
      </c>
      <c r="L167" s="5" t="s">
        <v>279</v>
      </c>
      <c r="M167" s="38" t="s">
        <v>204</v>
      </c>
    </row>
    <row r="168" spans="1:13" ht="17.25" thickBot="1" x14ac:dyDescent="0.35">
      <c r="A168" s="12" t="s">
        <v>634</v>
      </c>
      <c r="B168" s="5" t="s">
        <v>642</v>
      </c>
      <c r="C168" s="5" t="s">
        <v>643</v>
      </c>
      <c r="D168" s="5"/>
      <c r="E168" s="5"/>
      <c r="F168" s="5">
        <v>1</v>
      </c>
      <c r="G168" s="12">
        <v>8647.4500000000007</v>
      </c>
      <c r="H168" s="11">
        <v>8647.4500000000007</v>
      </c>
      <c r="I168" s="3">
        <v>44638</v>
      </c>
      <c r="J168" s="5" t="s">
        <v>653</v>
      </c>
      <c r="K168" s="5" t="s">
        <v>638</v>
      </c>
      <c r="L168" s="5" t="s">
        <v>279</v>
      </c>
      <c r="M168" s="38" t="s">
        <v>204</v>
      </c>
    </row>
    <row r="169" spans="1:13" ht="17.25" thickBot="1" x14ac:dyDescent="0.35">
      <c r="A169" s="12" t="s">
        <v>634</v>
      </c>
      <c r="B169" s="5" t="s">
        <v>642</v>
      </c>
      <c r="C169" s="5" t="s">
        <v>643</v>
      </c>
      <c r="D169" s="5"/>
      <c r="E169" s="5"/>
      <c r="F169" s="5">
        <v>1</v>
      </c>
      <c r="G169" s="12">
        <v>8647.4500000000007</v>
      </c>
      <c r="H169" s="11">
        <v>8647.4500000000007</v>
      </c>
      <c r="I169" s="3">
        <v>44638</v>
      </c>
      <c r="J169" s="5" t="s">
        <v>654</v>
      </c>
      <c r="K169" s="5" t="s">
        <v>638</v>
      </c>
      <c r="L169" s="5" t="s">
        <v>279</v>
      </c>
      <c r="M169" s="38" t="s">
        <v>204</v>
      </c>
    </row>
    <row r="170" spans="1:13" ht="17.25" thickBot="1" x14ac:dyDescent="0.35">
      <c r="A170" s="12" t="s">
        <v>634</v>
      </c>
      <c r="B170" s="5" t="s">
        <v>642</v>
      </c>
      <c r="C170" s="5" t="s">
        <v>643</v>
      </c>
      <c r="D170" s="5"/>
      <c r="E170" s="5"/>
      <c r="F170" s="5">
        <v>1</v>
      </c>
      <c r="G170" s="12">
        <v>8647.4500000000007</v>
      </c>
      <c r="H170" s="11">
        <v>8647.4500000000007</v>
      </c>
      <c r="I170" s="3">
        <v>44638</v>
      </c>
      <c r="J170" s="5" t="s">
        <v>655</v>
      </c>
      <c r="K170" s="5" t="s">
        <v>638</v>
      </c>
      <c r="L170" s="5" t="s">
        <v>279</v>
      </c>
      <c r="M170" s="38" t="s">
        <v>204</v>
      </c>
    </row>
    <row r="171" spans="1:13" ht="17.25" thickBot="1" x14ac:dyDescent="0.35">
      <c r="A171" s="12" t="s">
        <v>634</v>
      </c>
      <c r="B171" s="5" t="s">
        <v>642</v>
      </c>
      <c r="C171" s="5" t="s">
        <v>643</v>
      </c>
      <c r="D171" s="5"/>
      <c r="E171" s="5"/>
      <c r="F171" s="5">
        <v>1</v>
      </c>
      <c r="G171" s="12">
        <v>8647.4500000000007</v>
      </c>
      <c r="H171" s="11">
        <v>8647.4500000000007</v>
      </c>
      <c r="I171" s="3">
        <v>44638</v>
      </c>
      <c r="J171" s="5" t="s">
        <v>656</v>
      </c>
      <c r="K171" s="5" t="s">
        <v>638</v>
      </c>
      <c r="L171" s="5" t="s">
        <v>279</v>
      </c>
      <c r="M171" s="38" t="s">
        <v>204</v>
      </c>
    </row>
    <row r="172" spans="1:13" ht="17.25" thickBot="1" x14ac:dyDescent="0.35">
      <c r="A172" s="12" t="s">
        <v>634</v>
      </c>
      <c r="B172" s="5" t="s">
        <v>642</v>
      </c>
      <c r="C172" s="5" t="s">
        <v>643</v>
      </c>
      <c r="D172" s="5"/>
      <c r="E172" s="5"/>
      <c r="F172" s="5">
        <v>1</v>
      </c>
      <c r="G172" s="12">
        <v>8647.4500000000007</v>
      </c>
      <c r="H172" s="11">
        <v>8647.4500000000007</v>
      </c>
      <c r="I172" s="3">
        <v>44638</v>
      </c>
      <c r="J172" s="5" t="s">
        <v>657</v>
      </c>
      <c r="K172" s="5" t="s">
        <v>638</v>
      </c>
      <c r="L172" s="5" t="s">
        <v>279</v>
      </c>
      <c r="M172" s="38" t="s">
        <v>204</v>
      </c>
    </row>
    <row r="173" spans="1:13" ht="17.25" thickBot="1" x14ac:dyDescent="0.35">
      <c r="A173" s="12" t="s">
        <v>634</v>
      </c>
      <c r="B173" s="5" t="s">
        <v>642</v>
      </c>
      <c r="C173" s="5" t="s">
        <v>643</v>
      </c>
      <c r="D173" s="5"/>
      <c r="E173" s="5"/>
      <c r="F173" s="5">
        <v>1</v>
      </c>
      <c r="G173" s="12">
        <v>8647.4500000000007</v>
      </c>
      <c r="H173" s="11">
        <v>8647.4500000000007</v>
      </c>
      <c r="I173" s="3">
        <v>44638</v>
      </c>
      <c r="J173" s="5" t="s">
        <v>658</v>
      </c>
      <c r="K173" s="5" t="s">
        <v>638</v>
      </c>
      <c r="L173" s="5" t="s">
        <v>279</v>
      </c>
      <c r="M173" s="38" t="s">
        <v>204</v>
      </c>
    </row>
    <row r="174" spans="1:13" ht="17.25" thickBot="1" x14ac:dyDescent="0.35">
      <c r="A174" s="12" t="s">
        <v>634</v>
      </c>
      <c r="B174" s="5" t="s">
        <v>642</v>
      </c>
      <c r="C174" s="5" t="s">
        <v>643</v>
      </c>
      <c r="D174" s="5"/>
      <c r="E174" s="5"/>
      <c r="F174" s="5">
        <v>1</v>
      </c>
      <c r="G174" s="12">
        <v>8647.4500000000007</v>
      </c>
      <c r="H174" s="11">
        <v>8647.4500000000007</v>
      </c>
      <c r="I174" s="3">
        <v>44638</v>
      </c>
      <c r="J174" s="5" t="s">
        <v>659</v>
      </c>
      <c r="K174" s="5" t="s">
        <v>638</v>
      </c>
      <c r="L174" s="5" t="s">
        <v>279</v>
      </c>
      <c r="M174" s="38" t="s">
        <v>204</v>
      </c>
    </row>
    <row r="175" spans="1:13" ht="17.25" thickBot="1" x14ac:dyDescent="0.35">
      <c r="A175" s="12" t="s">
        <v>634</v>
      </c>
      <c r="B175" s="5" t="s">
        <v>642</v>
      </c>
      <c r="C175" s="5" t="s">
        <v>643</v>
      </c>
      <c r="D175" s="5"/>
      <c r="E175" s="5"/>
      <c r="F175" s="5">
        <v>1</v>
      </c>
      <c r="G175" s="12">
        <v>8647.4500000000007</v>
      </c>
      <c r="H175" s="11">
        <v>8647.4500000000007</v>
      </c>
      <c r="I175" s="3">
        <v>44638</v>
      </c>
      <c r="J175" s="5" t="s">
        <v>660</v>
      </c>
      <c r="K175" s="5" t="s">
        <v>638</v>
      </c>
      <c r="L175" s="5" t="s">
        <v>279</v>
      </c>
      <c r="M175" s="38" t="s">
        <v>204</v>
      </c>
    </row>
    <row r="176" spans="1:13" ht="17.25" thickBot="1" x14ac:dyDescent="0.35">
      <c r="A176" s="12" t="s">
        <v>634</v>
      </c>
      <c r="B176" s="5" t="s">
        <v>642</v>
      </c>
      <c r="C176" s="5" t="s">
        <v>643</v>
      </c>
      <c r="D176" s="5"/>
      <c r="E176" s="5"/>
      <c r="F176" s="5">
        <v>1</v>
      </c>
      <c r="G176" s="12">
        <v>8647.4500000000007</v>
      </c>
      <c r="H176" s="11">
        <v>8647.4500000000007</v>
      </c>
      <c r="I176" s="3">
        <v>44638</v>
      </c>
      <c r="J176" s="5" t="s">
        <v>661</v>
      </c>
      <c r="K176" s="5" t="s">
        <v>638</v>
      </c>
      <c r="L176" s="5" t="s">
        <v>279</v>
      </c>
      <c r="M176" s="38" t="s">
        <v>204</v>
      </c>
    </row>
    <row r="177" spans="1:13" ht="17.25" thickBot="1" x14ac:dyDescent="0.35">
      <c r="A177" s="12" t="s">
        <v>634</v>
      </c>
      <c r="B177" s="5" t="s">
        <v>642</v>
      </c>
      <c r="C177" s="5" t="s">
        <v>643</v>
      </c>
      <c r="D177" s="5"/>
      <c r="E177" s="5"/>
      <c r="F177" s="5">
        <v>1</v>
      </c>
      <c r="G177" s="12">
        <v>8647.4500000000007</v>
      </c>
      <c r="H177" s="11">
        <v>8647.4500000000007</v>
      </c>
      <c r="I177" s="3">
        <v>44638</v>
      </c>
      <c r="J177" s="5" t="s">
        <v>662</v>
      </c>
      <c r="K177" s="5" t="s">
        <v>638</v>
      </c>
      <c r="L177" s="5" t="s">
        <v>279</v>
      </c>
      <c r="M177" s="38" t="s">
        <v>204</v>
      </c>
    </row>
    <row r="178" spans="1:13" ht="17.25" thickBot="1" x14ac:dyDescent="0.35">
      <c r="A178" s="12" t="s">
        <v>634</v>
      </c>
      <c r="B178" s="5" t="s">
        <v>642</v>
      </c>
      <c r="C178" s="5" t="s">
        <v>643</v>
      </c>
      <c r="D178" s="5"/>
      <c r="E178" s="5"/>
      <c r="F178" s="5">
        <v>1</v>
      </c>
      <c r="G178" s="12">
        <v>8647.4500000000007</v>
      </c>
      <c r="H178" s="11">
        <v>8647.4500000000007</v>
      </c>
      <c r="I178" s="3">
        <v>44638</v>
      </c>
      <c r="J178" s="5" t="s">
        <v>663</v>
      </c>
      <c r="K178" s="5" t="s">
        <v>638</v>
      </c>
      <c r="L178" s="5" t="s">
        <v>279</v>
      </c>
      <c r="M178" s="38" t="s">
        <v>204</v>
      </c>
    </row>
    <row r="179" spans="1:13" ht="17.25" thickBot="1" x14ac:dyDescent="0.35">
      <c r="A179" s="12" t="s">
        <v>634</v>
      </c>
      <c r="B179" s="5" t="s">
        <v>664</v>
      </c>
      <c r="C179" s="5" t="s">
        <v>665</v>
      </c>
      <c r="D179" s="5"/>
      <c r="E179" s="5"/>
      <c r="F179" s="5">
        <v>1</v>
      </c>
      <c r="G179" s="12">
        <v>5954.13</v>
      </c>
      <c r="H179" s="11">
        <v>5954.13</v>
      </c>
      <c r="I179" s="3">
        <v>44638</v>
      </c>
      <c r="J179" s="5" t="s">
        <v>666</v>
      </c>
      <c r="K179" s="5" t="s">
        <v>638</v>
      </c>
      <c r="L179" s="5" t="s">
        <v>279</v>
      </c>
      <c r="M179" s="38" t="s">
        <v>204</v>
      </c>
    </row>
    <row r="180" spans="1:13" ht="17.25" thickBot="1" x14ac:dyDescent="0.35">
      <c r="A180" s="12" t="s">
        <v>634</v>
      </c>
      <c r="B180" s="5" t="s">
        <v>664</v>
      </c>
      <c r="C180" s="5" t="s">
        <v>665</v>
      </c>
      <c r="D180" s="5"/>
      <c r="E180" s="5"/>
      <c r="F180" s="5">
        <v>1</v>
      </c>
      <c r="G180" s="12">
        <v>5954.13</v>
      </c>
      <c r="H180" s="11">
        <v>5954.13</v>
      </c>
      <c r="I180" s="3">
        <v>44638</v>
      </c>
      <c r="J180" s="5" t="s">
        <v>667</v>
      </c>
      <c r="K180" s="5" t="s">
        <v>638</v>
      </c>
      <c r="L180" s="5" t="s">
        <v>279</v>
      </c>
      <c r="M180" s="38" t="s">
        <v>204</v>
      </c>
    </row>
    <row r="181" spans="1:13" ht="17.25" thickBot="1" x14ac:dyDescent="0.35">
      <c r="A181" s="12" t="s">
        <v>634</v>
      </c>
      <c r="B181" s="5" t="s">
        <v>664</v>
      </c>
      <c r="C181" s="5" t="s">
        <v>665</v>
      </c>
      <c r="D181" s="5"/>
      <c r="E181" s="5"/>
      <c r="F181" s="5">
        <v>1</v>
      </c>
      <c r="G181" s="12">
        <v>5954.13</v>
      </c>
      <c r="H181" s="11">
        <v>5954.13</v>
      </c>
      <c r="I181" s="3">
        <v>44638</v>
      </c>
      <c r="J181" s="5" t="s">
        <v>668</v>
      </c>
      <c r="K181" s="5" t="s">
        <v>638</v>
      </c>
      <c r="L181" s="5" t="s">
        <v>279</v>
      </c>
      <c r="M181" s="38" t="s">
        <v>204</v>
      </c>
    </row>
    <row r="182" spans="1:13" ht="17.25" thickBot="1" x14ac:dyDescent="0.35">
      <c r="A182" s="12" t="s">
        <v>634</v>
      </c>
      <c r="B182" s="5" t="s">
        <v>664</v>
      </c>
      <c r="C182" s="5" t="s">
        <v>665</v>
      </c>
      <c r="D182" s="5"/>
      <c r="E182" s="5"/>
      <c r="F182" s="5">
        <v>1</v>
      </c>
      <c r="G182" s="12">
        <v>5954.13</v>
      </c>
      <c r="H182" s="11">
        <v>5954.13</v>
      </c>
      <c r="I182" s="3">
        <v>44638</v>
      </c>
      <c r="J182" s="5" t="s">
        <v>669</v>
      </c>
      <c r="K182" s="5" t="s">
        <v>638</v>
      </c>
      <c r="L182" s="5" t="s">
        <v>279</v>
      </c>
      <c r="M182" s="38" t="s">
        <v>204</v>
      </c>
    </row>
    <row r="183" spans="1:13" ht="17.25" thickBot="1" x14ac:dyDescent="0.35">
      <c r="A183" s="12" t="s">
        <v>634</v>
      </c>
      <c r="B183" s="5" t="s">
        <v>664</v>
      </c>
      <c r="C183" s="5" t="s">
        <v>665</v>
      </c>
      <c r="D183" s="5"/>
      <c r="E183" s="5"/>
      <c r="F183" s="5">
        <v>1</v>
      </c>
      <c r="G183" s="12">
        <v>5954.13</v>
      </c>
      <c r="H183" s="11">
        <v>5954.13</v>
      </c>
      <c r="I183" s="3">
        <v>44638</v>
      </c>
      <c r="J183" s="5" t="s">
        <v>670</v>
      </c>
      <c r="K183" s="5" t="s">
        <v>638</v>
      </c>
      <c r="L183" s="5" t="s">
        <v>279</v>
      </c>
      <c r="M183" s="38" t="s">
        <v>204</v>
      </c>
    </row>
    <row r="184" spans="1:13" ht="17.25" thickBot="1" x14ac:dyDescent="0.35">
      <c r="A184" s="12" t="s">
        <v>634</v>
      </c>
      <c r="B184" s="5" t="s">
        <v>664</v>
      </c>
      <c r="C184" s="5" t="s">
        <v>665</v>
      </c>
      <c r="D184" s="5"/>
      <c r="E184" s="5"/>
      <c r="F184" s="5">
        <v>1</v>
      </c>
      <c r="G184" s="12">
        <v>5954.13</v>
      </c>
      <c r="H184" s="11">
        <v>5954.13</v>
      </c>
      <c r="I184" s="3">
        <v>44638</v>
      </c>
      <c r="J184" s="5" t="s">
        <v>671</v>
      </c>
      <c r="K184" s="5" t="s">
        <v>638</v>
      </c>
      <c r="L184" s="5" t="s">
        <v>279</v>
      </c>
      <c r="M184" s="38" t="s">
        <v>204</v>
      </c>
    </row>
    <row r="185" spans="1:13" ht="17.25" thickBot="1" x14ac:dyDescent="0.35">
      <c r="A185" s="12" t="s">
        <v>634</v>
      </c>
      <c r="B185" s="5" t="s">
        <v>664</v>
      </c>
      <c r="C185" s="5" t="s">
        <v>665</v>
      </c>
      <c r="D185" s="5"/>
      <c r="E185" s="5"/>
      <c r="F185" s="5">
        <v>1</v>
      </c>
      <c r="G185" s="12">
        <v>5954.13</v>
      </c>
      <c r="H185" s="11">
        <v>5954.13</v>
      </c>
      <c r="I185" s="3">
        <v>44638</v>
      </c>
      <c r="J185" s="5" t="s">
        <v>672</v>
      </c>
      <c r="K185" s="5" t="s">
        <v>638</v>
      </c>
      <c r="L185" s="5" t="s">
        <v>279</v>
      </c>
      <c r="M185" s="38" t="s">
        <v>204</v>
      </c>
    </row>
    <row r="186" spans="1:13" ht="17.25" thickBot="1" x14ac:dyDescent="0.35">
      <c r="A186" s="12" t="s">
        <v>634</v>
      </c>
      <c r="B186" s="5" t="s">
        <v>664</v>
      </c>
      <c r="C186" s="5" t="s">
        <v>665</v>
      </c>
      <c r="D186" s="5"/>
      <c r="E186" s="5"/>
      <c r="F186" s="5">
        <v>1</v>
      </c>
      <c r="G186" s="12">
        <v>5954.13</v>
      </c>
      <c r="H186" s="11">
        <v>5954.13</v>
      </c>
      <c r="I186" s="3">
        <v>44638</v>
      </c>
      <c r="J186" s="5" t="s">
        <v>673</v>
      </c>
      <c r="K186" s="5" t="s">
        <v>638</v>
      </c>
      <c r="L186" s="5" t="s">
        <v>279</v>
      </c>
      <c r="M186" s="38" t="s">
        <v>204</v>
      </c>
    </row>
    <row r="187" spans="1:13" ht="17.25" thickBot="1" x14ac:dyDescent="0.35">
      <c r="A187" s="12" t="s">
        <v>634</v>
      </c>
      <c r="B187" s="5" t="s">
        <v>664</v>
      </c>
      <c r="C187" s="5" t="s">
        <v>665</v>
      </c>
      <c r="D187" s="5"/>
      <c r="E187" s="5"/>
      <c r="F187" s="5">
        <v>1</v>
      </c>
      <c r="G187" s="12">
        <v>5954.13</v>
      </c>
      <c r="H187" s="11">
        <v>5954.13</v>
      </c>
      <c r="I187" s="3">
        <v>44638</v>
      </c>
      <c r="J187" s="5" t="s">
        <v>674</v>
      </c>
      <c r="K187" s="5" t="s">
        <v>638</v>
      </c>
      <c r="L187" s="5" t="s">
        <v>279</v>
      </c>
      <c r="M187" s="38" t="s">
        <v>204</v>
      </c>
    </row>
    <row r="188" spans="1:13" ht="17.25" thickBot="1" x14ac:dyDescent="0.35">
      <c r="A188" s="12" t="s">
        <v>634</v>
      </c>
      <c r="B188" s="5" t="s">
        <v>664</v>
      </c>
      <c r="C188" s="5" t="s">
        <v>665</v>
      </c>
      <c r="D188" s="5"/>
      <c r="E188" s="5"/>
      <c r="F188" s="5">
        <v>1</v>
      </c>
      <c r="G188" s="12">
        <v>5954.13</v>
      </c>
      <c r="H188" s="11">
        <v>5954.13</v>
      </c>
      <c r="I188" s="3">
        <v>44638</v>
      </c>
      <c r="J188" s="5" t="s">
        <v>675</v>
      </c>
      <c r="K188" s="5" t="s">
        <v>638</v>
      </c>
      <c r="L188" s="5" t="s">
        <v>279</v>
      </c>
      <c r="M188" s="38" t="s">
        <v>204</v>
      </c>
    </row>
    <row r="189" spans="1:13" ht="17.25" thickBot="1" x14ac:dyDescent="0.35">
      <c r="A189" s="12" t="s">
        <v>634</v>
      </c>
      <c r="B189" s="5" t="s">
        <v>664</v>
      </c>
      <c r="C189" s="5" t="s">
        <v>665</v>
      </c>
      <c r="D189" s="5"/>
      <c r="E189" s="5"/>
      <c r="F189" s="5">
        <v>1</v>
      </c>
      <c r="G189" s="12">
        <v>5954.13</v>
      </c>
      <c r="H189" s="11">
        <v>5954.13</v>
      </c>
      <c r="I189" s="3">
        <v>44638</v>
      </c>
      <c r="J189" s="5" t="s">
        <v>676</v>
      </c>
      <c r="K189" s="5" t="s">
        <v>638</v>
      </c>
      <c r="L189" s="5" t="s">
        <v>279</v>
      </c>
      <c r="M189" s="38" t="s">
        <v>204</v>
      </c>
    </row>
    <row r="190" spans="1:13" ht="17.25" thickBot="1" x14ac:dyDescent="0.35">
      <c r="A190" s="12" t="s">
        <v>634</v>
      </c>
      <c r="B190" s="5" t="s">
        <v>664</v>
      </c>
      <c r="C190" s="5" t="s">
        <v>665</v>
      </c>
      <c r="D190" s="5"/>
      <c r="E190" s="5"/>
      <c r="F190" s="5">
        <v>1</v>
      </c>
      <c r="G190" s="12">
        <v>5954.13</v>
      </c>
      <c r="H190" s="11">
        <v>5954.13</v>
      </c>
      <c r="I190" s="3">
        <v>44638</v>
      </c>
      <c r="J190" s="5" t="s">
        <v>677</v>
      </c>
      <c r="K190" s="5" t="s">
        <v>638</v>
      </c>
      <c r="L190" s="5" t="s">
        <v>279</v>
      </c>
      <c r="M190" s="38" t="s">
        <v>204</v>
      </c>
    </row>
    <row r="191" spans="1:13" ht="17.25" thickBot="1" x14ac:dyDescent="0.35">
      <c r="A191" s="12" t="s">
        <v>634</v>
      </c>
      <c r="B191" s="5" t="s">
        <v>664</v>
      </c>
      <c r="C191" s="5" t="s">
        <v>665</v>
      </c>
      <c r="D191" s="5"/>
      <c r="E191" s="5"/>
      <c r="F191" s="5">
        <v>1</v>
      </c>
      <c r="G191" s="12">
        <v>5954.13</v>
      </c>
      <c r="H191" s="11">
        <v>5954.13</v>
      </c>
      <c r="I191" s="3">
        <v>44638</v>
      </c>
      <c r="J191" s="5" t="s">
        <v>678</v>
      </c>
      <c r="K191" s="5" t="s">
        <v>638</v>
      </c>
      <c r="L191" s="5" t="s">
        <v>279</v>
      </c>
      <c r="M191" s="38" t="s">
        <v>204</v>
      </c>
    </row>
    <row r="192" spans="1:13" ht="17.25" thickBot="1" x14ac:dyDescent="0.35">
      <c r="A192" s="12" t="s">
        <v>634</v>
      </c>
      <c r="B192" s="5" t="s">
        <v>664</v>
      </c>
      <c r="C192" s="5" t="s">
        <v>665</v>
      </c>
      <c r="D192" s="5"/>
      <c r="E192" s="5"/>
      <c r="F192" s="5">
        <v>1</v>
      </c>
      <c r="G192" s="12">
        <v>5954.13</v>
      </c>
      <c r="H192" s="11">
        <v>5954.13</v>
      </c>
      <c r="I192" s="3">
        <v>44638</v>
      </c>
      <c r="J192" s="5" t="s">
        <v>679</v>
      </c>
      <c r="K192" s="5" t="s">
        <v>638</v>
      </c>
      <c r="L192" s="5" t="s">
        <v>279</v>
      </c>
      <c r="M192" s="38" t="s">
        <v>204</v>
      </c>
    </row>
    <row r="193" spans="1:13" ht="17.25" thickBot="1" x14ac:dyDescent="0.35">
      <c r="A193" s="12" t="s">
        <v>634</v>
      </c>
      <c r="B193" s="5" t="s">
        <v>664</v>
      </c>
      <c r="C193" s="5" t="s">
        <v>665</v>
      </c>
      <c r="D193" s="5"/>
      <c r="E193" s="5"/>
      <c r="F193" s="5">
        <v>1</v>
      </c>
      <c r="G193" s="12">
        <v>5954.13</v>
      </c>
      <c r="H193" s="11">
        <v>5954.13</v>
      </c>
      <c r="I193" s="3">
        <v>44638</v>
      </c>
      <c r="J193" s="5" t="s">
        <v>680</v>
      </c>
      <c r="K193" s="5" t="s">
        <v>638</v>
      </c>
      <c r="L193" s="5" t="s">
        <v>279</v>
      </c>
      <c r="M193" s="38" t="s">
        <v>204</v>
      </c>
    </row>
    <row r="194" spans="1:13" ht="17.25" thickBot="1" x14ac:dyDescent="0.35">
      <c r="A194" s="12" t="s">
        <v>634</v>
      </c>
      <c r="B194" s="5" t="s">
        <v>664</v>
      </c>
      <c r="C194" s="5" t="s">
        <v>665</v>
      </c>
      <c r="D194" s="5"/>
      <c r="E194" s="5"/>
      <c r="F194" s="5">
        <v>1</v>
      </c>
      <c r="G194" s="12">
        <v>5954.13</v>
      </c>
      <c r="H194" s="11">
        <v>5954.13</v>
      </c>
      <c r="I194" s="3">
        <v>44638</v>
      </c>
      <c r="J194" s="5" t="s">
        <v>681</v>
      </c>
      <c r="K194" s="5" t="s">
        <v>638</v>
      </c>
      <c r="L194" s="5" t="s">
        <v>279</v>
      </c>
      <c r="M194" s="38" t="s">
        <v>204</v>
      </c>
    </row>
    <row r="195" spans="1:13" ht="17.25" thickBot="1" x14ac:dyDescent="0.35">
      <c r="A195" s="12" t="s">
        <v>634</v>
      </c>
      <c r="B195" s="5" t="s">
        <v>664</v>
      </c>
      <c r="C195" s="5" t="s">
        <v>665</v>
      </c>
      <c r="D195" s="5"/>
      <c r="E195" s="5"/>
      <c r="F195" s="5">
        <v>1</v>
      </c>
      <c r="G195" s="12">
        <v>5954.13</v>
      </c>
      <c r="H195" s="11">
        <v>5954.13</v>
      </c>
      <c r="I195" s="3">
        <v>44638</v>
      </c>
      <c r="J195" s="5" t="s">
        <v>682</v>
      </c>
      <c r="K195" s="5" t="s">
        <v>638</v>
      </c>
      <c r="L195" s="5" t="s">
        <v>279</v>
      </c>
      <c r="M195" s="38" t="s">
        <v>204</v>
      </c>
    </row>
    <row r="196" spans="1:13" ht="17.25" thickBot="1" x14ac:dyDescent="0.35">
      <c r="A196" s="12" t="s">
        <v>634</v>
      </c>
      <c r="B196" s="5" t="s">
        <v>664</v>
      </c>
      <c r="C196" s="5" t="s">
        <v>665</v>
      </c>
      <c r="D196" s="5"/>
      <c r="E196" s="5"/>
      <c r="F196" s="5">
        <v>1</v>
      </c>
      <c r="G196" s="12">
        <v>5954.13</v>
      </c>
      <c r="H196" s="11">
        <v>5954.13</v>
      </c>
      <c r="I196" s="3">
        <v>44638</v>
      </c>
      <c r="J196" s="5" t="s">
        <v>683</v>
      </c>
      <c r="K196" s="5" t="s">
        <v>638</v>
      </c>
      <c r="L196" s="5" t="s">
        <v>279</v>
      </c>
      <c r="M196" s="38" t="s">
        <v>204</v>
      </c>
    </row>
    <row r="197" spans="1:13" ht="17.25" thickBot="1" x14ac:dyDescent="0.35">
      <c r="A197" s="12" t="s">
        <v>634</v>
      </c>
      <c r="B197" s="5" t="s">
        <v>664</v>
      </c>
      <c r="C197" s="5" t="s">
        <v>665</v>
      </c>
      <c r="D197" s="5"/>
      <c r="E197" s="5"/>
      <c r="F197" s="5">
        <v>1</v>
      </c>
      <c r="G197" s="12">
        <v>5954.13</v>
      </c>
      <c r="H197" s="11">
        <v>5954.13</v>
      </c>
      <c r="I197" s="3">
        <v>44638</v>
      </c>
      <c r="J197" s="5" t="s">
        <v>684</v>
      </c>
      <c r="K197" s="5" t="s">
        <v>638</v>
      </c>
      <c r="L197" s="5" t="s">
        <v>279</v>
      </c>
      <c r="M197" s="38" t="s">
        <v>204</v>
      </c>
    </row>
    <row r="198" spans="1:13" ht="17.25" thickBot="1" x14ac:dyDescent="0.35">
      <c r="A198" s="12" t="s">
        <v>634</v>
      </c>
      <c r="B198" s="5" t="s">
        <v>664</v>
      </c>
      <c r="C198" s="5" t="s">
        <v>665</v>
      </c>
      <c r="D198" s="5"/>
      <c r="E198" s="5"/>
      <c r="F198" s="5">
        <v>1</v>
      </c>
      <c r="G198" s="12">
        <v>5954.13</v>
      </c>
      <c r="H198" s="11">
        <v>5954.13</v>
      </c>
      <c r="I198" s="3">
        <v>44638</v>
      </c>
      <c r="J198" s="5" t="s">
        <v>685</v>
      </c>
      <c r="K198" s="5" t="s">
        <v>638</v>
      </c>
      <c r="L198" s="5" t="s">
        <v>279</v>
      </c>
      <c r="M198" s="38" t="s">
        <v>204</v>
      </c>
    </row>
    <row r="199" spans="1:13" ht="17.25" thickBot="1" x14ac:dyDescent="0.35">
      <c r="A199" s="12" t="s">
        <v>634</v>
      </c>
      <c r="B199" s="5" t="s">
        <v>664</v>
      </c>
      <c r="C199" s="5" t="s">
        <v>665</v>
      </c>
      <c r="D199" s="5"/>
      <c r="E199" s="5"/>
      <c r="F199" s="5">
        <v>1</v>
      </c>
      <c r="G199" s="12">
        <v>5954.13</v>
      </c>
      <c r="H199" s="11">
        <v>5954.13</v>
      </c>
      <c r="I199" s="3">
        <v>44638</v>
      </c>
      <c r="J199" s="5" t="s">
        <v>686</v>
      </c>
      <c r="K199" s="5" t="s">
        <v>638</v>
      </c>
      <c r="L199" s="5" t="s">
        <v>279</v>
      </c>
      <c r="M199" s="38" t="s">
        <v>204</v>
      </c>
    </row>
    <row r="200" spans="1:13" ht="17.25" thickBot="1" x14ac:dyDescent="0.35">
      <c r="A200" s="12" t="s">
        <v>634</v>
      </c>
      <c r="B200" s="5" t="s">
        <v>664</v>
      </c>
      <c r="C200" s="5" t="s">
        <v>665</v>
      </c>
      <c r="D200" s="5"/>
      <c r="E200" s="5"/>
      <c r="F200" s="5">
        <v>1</v>
      </c>
      <c r="G200" s="12">
        <v>5954.13</v>
      </c>
      <c r="H200" s="11">
        <v>5954.13</v>
      </c>
      <c r="I200" s="3">
        <v>44638</v>
      </c>
      <c r="J200" s="5" t="s">
        <v>687</v>
      </c>
      <c r="K200" s="5" t="s">
        <v>638</v>
      </c>
      <c r="L200" s="5" t="s">
        <v>279</v>
      </c>
      <c r="M200" s="38" t="s">
        <v>204</v>
      </c>
    </row>
    <row r="201" spans="1:13" ht="17.25" thickBot="1" x14ac:dyDescent="0.35">
      <c r="A201" s="12" t="s">
        <v>634</v>
      </c>
      <c r="B201" s="5" t="s">
        <v>664</v>
      </c>
      <c r="C201" s="5" t="s">
        <v>665</v>
      </c>
      <c r="D201" s="5"/>
      <c r="E201" s="5"/>
      <c r="F201" s="5">
        <v>1</v>
      </c>
      <c r="G201" s="12">
        <v>5954.13</v>
      </c>
      <c r="H201" s="11">
        <v>5954.13</v>
      </c>
      <c r="I201" s="3">
        <v>44638</v>
      </c>
      <c r="J201" s="5" t="s">
        <v>688</v>
      </c>
      <c r="K201" s="5" t="s">
        <v>638</v>
      </c>
      <c r="L201" s="5" t="s">
        <v>279</v>
      </c>
      <c r="M201" s="38" t="s">
        <v>204</v>
      </c>
    </row>
    <row r="202" spans="1:13" ht="17.25" thickBot="1" x14ac:dyDescent="0.35">
      <c r="A202" s="12" t="s">
        <v>634</v>
      </c>
      <c r="B202" s="5" t="s">
        <v>664</v>
      </c>
      <c r="C202" s="5" t="s">
        <v>665</v>
      </c>
      <c r="D202" s="5"/>
      <c r="E202" s="5"/>
      <c r="F202" s="5">
        <v>1</v>
      </c>
      <c r="G202" s="12">
        <v>5954.13</v>
      </c>
      <c r="H202" s="11">
        <v>5954.13</v>
      </c>
      <c r="I202" s="3">
        <v>44638</v>
      </c>
      <c r="J202" s="5" t="s">
        <v>689</v>
      </c>
      <c r="K202" s="5" t="s">
        <v>638</v>
      </c>
      <c r="L202" s="5" t="s">
        <v>279</v>
      </c>
      <c r="M202" s="38" t="s">
        <v>204</v>
      </c>
    </row>
    <row r="203" spans="1:13" ht="17.25" thickBot="1" x14ac:dyDescent="0.35">
      <c r="A203" s="12" t="s">
        <v>634</v>
      </c>
      <c r="B203" s="5" t="s">
        <v>664</v>
      </c>
      <c r="C203" s="5" t="s">
        <v>665</v>
      </c>
      <c r="D203" s="5"/>
      <c r="E203" s="5"/>
      <c r="F203" s="5">
        <v>1</v>
      </c>
      <c r="G203" s="12">
        <v>5954.13</v>
      </c>
      <c r="H203" s="11">
        <v>5954.13</v>
      </c>
      <c r="I203" s="3">
        <v>44638</v>
      </c>
      <c r="J203" s="5" t="s">
        <v>690</v>
      </c>
      <c r="K203" s="5" t="s">
        <v>638</v>
      </c>
      <c r="L203" s="5" t="s">
        <v>279</v>
      </c>
      <c r="M203" s="38" t="s">
        <v>204</v>
      </c>
    </row>
    <row r="204" spans="1:13" ht="17.25" thickBot="1" x14ac:dyDescent="0.35">
      <c r="A204" s="12" t="s">
        <v>634</v>
      </c>
      <c r="B204" s="5" t="s">
        <v>664</v>
      </c>
      <c r="C204" s="5" t="s">
        <v>665</v>
      </c>
      <c r="D204" s="5"/>
      <c r="E204" s="5"/>
      <c r="F204" s="5">
        <v>1</v>
      </c>
      <c r="G204" s="12">
        <v>5954.13</v>
      </c>
      <c r="H204" s="11">
        <v>5954.13</v>
      </c>
      <c r="I204" s="3">
        <v>44638</v>
      </c>
      <c r="J204" s="5" t="s">
        <v>691</v>
      </c>
      <c r="K204" s="5" t="s">
        <v>638</v>
      </c>
      <c r="L204" s="5" t="s">
        <v>279</v>
      </c>
      <c r="M204" s="38" t="s">
        <v>204</v>
      </c>
    </row>
    <row r="205" spans="1:13" ht="17.25" thickBot="1" x14ac:dyDescent="0.35">
      <c r="A205" s="12" t="s">
        <v>634</v>
      </c>
      <c r="B205" s="5" t="s">
        <v>664</v>
      </c>
      <c r="C205" s="5" t="s">
        <v>665</v>
      </c>
      <c r="D205" s="5"/>
      <c r="E205" s="5"/>
      <c r="F205" s="5">
        <v>1</v>
      </c>
      <c r="G205" s="12">
        <v>5954.13</v>
      </c>
      <c r="H205" s="11">
        <v>5954.13</v>
      </c>
      <c r="I205" s="3">
        <v>44638</v>
      </c>
      <c r="J205" s="5" t="s">
        <v>692</v>
      </c>
      <c r="K205" s="5" t="s">
        <v>638</v>
      </c>
      <c r="L205" s="5" t="s">
        <v>279</v>
      </c>
      <c r="M205" s="38" t="s">
        <v>204</v>
      </c>
    </row>
    <row r="206" spans="1:13" ht="17.25" thickBot="1" x14ac:dyDescent="0.35">
      <c r="A206" s="12" t="s">
        <v>634</v>
      </c>
      <c r="B206" s="5" t="s">
        <v>664</v>
      </c>
      <c r="C206" s="5" t="s">
        <v>665</v>
      </c>
      <c r="D206" s="5"/>
      <c r="E206" s="5"/>
      <c r="F206" s="5">
        <v>1</v>
      </c>
      <c r="G206" s="12">
        <v>5954.13</v>
      </c>
      <c r="H206" s="11">
        <v>5954.13</v>
      </c>
      <c r="I206" s="3">
        <v>44638</v>
      </c>
      <c r="J206" s="5" t="s">
        <v>693</v>
      </c>
      <c r="K206" s="5" t="s">
        <v>638</v>
      </c>
      <c r="L206" s="5" t="s">
        <v>279</v>
      </c>
      <c r="M206" s="38" t="s">
        <v>204</v>
      </c>
    </row>
    <row r="207" spans="1:13" ht="17.25" thickBot="1" x14ac:dyDescent="0.35">
      <c r="A207" s="12" t="s">
        <v>634</v>
      </c>
      <c r="B207" s="5" t="s">
        <v>664</v>
      </c>
      <c r="C207" s="5" t="s">
        <v>665</v>
      </c>
      <c r="D207" s="5"/>
      <c r="E207" s="5"/>
      <c r="F207" s="5">
        <v>1</v>
      </c>
      <c r="G207" s="12">
        <v>5954.13</v>
      </c>
      <c r="H207" s="11">
        <v>5954.13</v>
      </c>
      <c r="I207" s="3">
        <v>44638</v>
      </c>
      <c r="J207" s="5" t="s">
        <v>694</v>
      </c>
      <c r="K207" s="5" t="s">
        <v>638</v>
      </c>
      <c r="L207" s="5" t="s">
        <v>279</v>
      </c>
      <c r="M207" s="38" t="s">
        <v>204</v>
      </c>
    </row>
    <row r="208" spans="1:13" ht="17.25" thickBot="1" x14ac:dyDescent="0.35">
      <c r="A208" s="12" t="s">
        <v>634</v>
      </c>
      <c r="B208" s="5" t="s">
        <v>664</v>
      </c>
      <c r="C208" s="5" t="s">
        <v>665</v>
      </c>
      <c r="D208" s="5"/>
      <c r="E208" s="5"/>
      <c r="F208" s="5">
        <v>1</v>
      </c>
      <c r="G208" s="12">
        <v>5954.13</v>
      </c>
      <c r="H208" s="11">
        <v>5954.13</v>
      </c>
      <c r="I208" s="3">
        <v>44638</v>
      </c>
      <c r="J208" s="5" t="s">
        <v>695</v>
      </c>
      <c r="K208" s="5" t="s">
        <v>638</v>
      </c>
      <c r="L208" s="5" t="s">
        <v>279</v>
      </c>
      <c r="M208" s="38" t="s">
        <v>204</v>
      </c>
    </row>
    <row r="209" spans="1:13" ht="17.25" thickBot="1" x14ac:dyDescent="0.35">
      <c r="A209" s="12" t="s">
        <v>634</v>
      </c>
      <c r="B209" s="5" t="s">
        <v>664</v>
      </c>
      <c r="C209" s="5" t="s">
        <v>665</v>
      </c>
      <c r="D209" s="5"/>
      <c r="E209" s="5"/>
      <c r="F209" s="5">
        <v>1</v>
      </c>
      <c r="G209" s="12">
        <v>5954.13</v>
      </c>
      <c r="H209" s="11">
        <v>5954.13</v>
      </c>
      <c r="I209" s="3">
        <v>44638</v>
      </c>
      <c r="J209" s="5" t="s">
        <v>696</v>
      </c>
      <c r="K209" s="5" t="s">
        <v>638</v>
      </c>
      <c r="L209" s="5" t="s">
        <v>279</v>
      </c>
      <c r="M209" s="38" t="s">
        <v>204</v>
      </c>
    </row>
    <row r="210" spans="1:13" ht="17.25" thickBot="1" x14ac:dyDescent="0.35">
      <c r="A210" s="12" t="s">
        <v>634</v>
      </c>
      <c r="B210" s="5" t="s">
        <v>664</v>
      </c>
      <c r="C210" s="5" t="s">
        <v>665</v>
      </c>
      <c r="D210" s="5"/>
      <c r="E210" s="5"/>
      <c r="F210" s="5">
        <v>1</v>
      </c>
      <c r="G210" s="12">
        <v>5954.13</v>
      </c>
      <c r="H210" s="11">
        <v>5954.13</v>
      </c>
      <c r="I210" s="3">
        <v>44638</v>
      </c>
      <c r="J210" s="5" t="s">
        <v>697</v>
      </c>
      <c r="K210" s="5" t="s">
        <v>638</v>
      </c>
      <c r="L210" s="5" t="s">
        <v>279</v>
      </c>
      <c r="M210" s="38" t="s">
        <v>204</v>
      </c>
    </row>
    <row r="211" spans="1:13" ht="17.25" thickBot="1" x14ac:dyDescent="0.35">
      <c r="A211" s="12" t="s">
        <v>634</v>
      </c>
      <c r="B211" s="5" t="s">
        <v>664</v>
      </c>
      <c r="C211" s="5" t="s">
        <v>665</v>
      </c>
      <c r="D211" s="5"/>
      <c r="E211" s="5"/>
      <c r="F211" s="5">
        <v>1</v>
      </c>
      <c r="G211" s="12">
        <v>5954.13</v>
      </c>
      <c r="H211" s="11">
        <v>5954.13</v>
      </c>
      <c r="I211" s="3">
        <v>44638</v>
      </c>
      <c r="J211" s="5" t="s">
        <v>698</v>
      </c>
      <c r="K211" s="5" t="s">
        <v>638</v>
      </c>
      <c r="L211" s="5" t="s">
        <v>279</v>
      </c>
      <c r="M211" s="38" t="s">
        <v>204</v>
      </c>
    </row>
    <row r="212" spans="1:13" ht="17.25" thickBot="1" x14ac:dyDescent="0.35">
      <c r="A212" s="12" t="s">
        <v>634</v>
      </c>
      <c r="B212" s="5" t="s">
        <v>664</v>
      </c>
      <c r="C212" s="5" t="s">
        <v>665</v>
      </c>
      <c r="D212" s="5"/>
      <c r="E212" s="5"/>
      <c r="F212" s="5">
        <v>1</v>
      </c>
      <c r="G212" s="12">
        <v>5954.13</v>
      </c>
      <c r="H212" s="11">
        <v>5954.13</v>
      </c>
      <c r="I212" s="3">
        <v>44638</v>
      </c>
      <c r="J212" s="5" t="s">
        <v>699</v>
      </c>
      <c r="K212" s="5" t="s">
        <v>638</v>
      </c>
      <c r="L212" s="5" t="s">
        <v>279</v>
      </c>
      <c r="M212" s="38" t="s">
        <v>204</v>
      </c>
    </row>
    <row r="213" spans="1:13" ht="17.25" thickBot="1" x14ac:dyDescent="0.35">
      <c r="A213" s="12" t="s">
        <v>634</v>
      </c>
      <c r="B213" s="5" t="s">
        <v>664</v>
      </c>
      <c r="C213" s="5" t="s">
        <v>665</v>
      </c>
      <c r="D213" s="5"/>
      <c r="E213" s="5"/>
      <c r="F213" s="5">
        <v>1</v>
      </c>
      <c r="G213" s="12">
        <v>5954.13</v>
      </c>
      <c r="H213" s="11">
        <v>5954.13</v>
      </c>
      <c r="I213" s="3">
        <v>44638</v>
      </c>
      <c r="J213" s="5" t="s">
        <v>700</v>
      </c>
      <c r="K213" s="5" t="s">
        <v>638</v>
      </c>
      <c r="L213" s="5" t="s">
        <v>279</v>
      </c>
      <c r="M213" s="38" t="s">
        <v>204</v>
      </c>
    </row>
    <row r="214" spans="1:13" ht="17.25" thickBot="1" x14ac:dyDescent="0.35">
      <c r="A214" s="12" t="s">
        <v>634</v>
      </c>
      <c r="B214" s="5" t="s">
        <v>664</v>
      </c>
      <c r="C214" s="5" t="s">
        <v>665</v>
      </c>
      <c r="D214" s="5"/>
      <c r="E214" s="5"/>
      <c r="F214" s="5">
        <v>1</v>
      </c>
      <c r="G214" s="12">
        <v>5954.13</v>
      </c>
      <c r="H214" s="11">
        <v>5954.13</v>
      </c>
      <c r="I214" s="3">
        <v>44638</v>
      </c>
      <c r="J214" s="5" t="s">
        <v>701</v>
      </c>
      <c r="K214" s="5" t="s">
        <v>638</v>
      </c>
      <c r="L214" s="5" t="s">
        <v>279</v>
      </c>
      <c r="M214" s="38" t="s">
        <v>204</v>
      </c>
    </row>
    <row r="215" spans="1:13" ht="17.25" thickBot="1" x14ac:dyDescent="0.35">
      <c r="A215" s="12" t="s">
        <v>634</v>
      </c>
      <c r="B215" s="5" t="s">
        <v>664</v>
      </c>
      <c r="C215" s="5" t="s">
        <v>665</v>
      </c>
      <c r="D215" s="5"/>
      <c r="E215" s="5"/>
      <c r="F215" s="5">
        <v>1</v>
      </c>
      <c r="G215" s="12">
        <v>5954.13</v>
      </c>
      <c r="H215" s="11">
        <v>5954.13</v>
      </c>
      <c r="I215" s="3">
        <v>44638</v>
      </c>
      <c r="J215" s="5" t="s">
        <v>702</v>
      </c>
      <c r="K215" s="5" t="s">
        <v>638</v>
      </c>
      <c r="L215" s="5" t="s">
        <v>279</v>
      </c>
      <c r="M215" s="38" t="s">
        <v>204</v>
      </c>
    </row>
    <row r="216" spans="1:13" ht="17.25" thickBot="1" x14ac:dyDescent="0.35">
      <c r="A216" s="12" t="s">
        <v>634</v>
      </c>
      <c r="B216" s="5" t="s">
        <v>664</v>
      </c>
      <c r="C216" s="5" t="s">
        <v>665</v>
      </c>
      <c r="D216" s="5"/>
      <c r="E216" s="5"/>
      <c r="F216" s="5">
        <v>1</v>
      </c>
      <c r="G216" s="12">
        <v>5954.13</v>
      </c>
      <c r="H216" s="11">
        <v>5954.13</v>
      </c>
      <c r="I216" s="3">
        <v>44638</v>
      </c>
      <c r="J216" s="5" t="s">
        <v>703</v>
      </c>
      <c r="K216" s="5" t="s">
        <v>638</v>
      </c>
      <c r="L216" s="5" t="s">
        <v>279</v>
      </c>
      <c r="M216" s="38" t="s">
        <v>204</v>
      </c>
    </row>
    <row r="217" spans="1:13" ht="17.25" thickBot="1" x14ac:dyDescent="0.35">
      <c r="A217" s="12" t="s">
        <v>634</v>
      </c>
      <c r="B217" s="5" t="s">
        <v>664</v>
      </c>
      <c r="C217" s="5" t="s">
        <v>665</v>
      </c>
      <c r="D217" s="5"/>
      <c r="E217" s="5"/>
      <c r="F217" s="5">
        <v>1</v>
      </c>
      <c r="G217" s="12">
        <v>5954.13</v>
      </c>
      <c r="H217" s="11">
        <v>5954.13</v>
      </c>
      <c r="I217" s="3">
        <v>44638</v>
      </c>
      <c r="J217" s="5" t="s">
        <v>704</v>
      </c>
      <c r="K217" s="5" t="s">
        <v>638</v>
      </c>
      <c r="L217" s="5" t="s">
        <v>279</v>
      </c>
      <c r="M217" s="38" t="s">
        <v>204</v>
      </c>
    </row>
    <row r="218" spans="1:13" ht="17.25" thickBot="1" x14ac:dyDescent="0.35">
      <c r="A218" s="12" t="s">
        <v>634</v>
      </c>
      <c r="B218" s="5" t="s">
        <v>664</v>
      </c>
      <c r="C218" s="5" t="s">
        <v>665</v>
      </c>
      <c r="D218" s="5"/>
      <c r="E218" s="5"/>
      <c r="F218" s="5">
        <v>1</v>
      </c>
      <c r="G218" s="12">
        <v>5954.13</v>
      </c>
      <c r="H218" s="11">
        <v>5954.13</v>
      </c>
      <c r="I218" s="3">
        <v>44638</v>
      </c>
      <c r="J218" s="5" t="s">
        <v>705</v>
      </c>
      <c r="K218" s="5" t="s">
        <v>638</v>
      </c>
      <c r="L218" s="5" t="s">
        <v>279</v>
      </c>
      <c r="M218" s="38" t="s">
        <v>204</v>
      </c>
    </row>
    <row r="219" spans="1:13" ht="17.25" thickBot="1" x14ac:dyDescent="0.35">
      <c r="A219" s="12" t="s">
        <v>634</v>
      </c>
      <c r="B219" s="5" t="s">
        <v>664</v>
      </c>
      <c r="C219" s="5" t="s">
        <v>665</v>
      </c>
      <c r="D219" s="5"/>
      <c r="E219" s="5"/>
      <c r="F219" s="5">
        <v>1</v>
      </c>
      <c r="G219" s="12">
        <v>5954.13</v>
      </c>
      <c r="H219" s="11">
        <v>5954.13</v>
      </c>
      <c r="I219" s="3">
        <v>44638</v>
      </c>
      <c r="J219" s="5" t="s">
        <v>706</v>
      </c>
      <c r="K219" s="5" t="s">
        <v>638</v>
      </c>
      <c r="L219" s="5" t="s">
        <v>279</v>
      </c>
      <c r="M219" s="38" t="s">
        <v>204</v>
      </c>
    </row>
    <row r="220" spans="1:13" ht="17.25" thickBot="1" x14ac:dyDescent="0.35">
      <c r="A220" s="12" t="s">
        <v>634</v>
      </c>
      <c r="B220" s="5" t="s">
        <v>664</v>
      </c>
      <c r="C220" s="5" t="s">
        <v>665</v>
      </c>
      <c r="D220" s="5"/>
      <c r="E220" s="5"/>
      <c r="F220" s="5">
        <v>1</v>
      </c>
      <c r="G220" s="12">
        <v>5954.13</v>
      </c>
      <c r="H220" s="11">
        <v>5954.13</v>
      </c>
      <c r="I220" s="3">
        <v>44638</v>
      </c>
      <c r="J220" s="5" t="s">
        <v>707</v>
      </c>
      <c r="K220" s="5" t="s">
        <v>638</v>
      </c>
      <c r="L220" s="5" t="s">
        <v>279</v>
      </c>
      <c r="M220" s="38" t="s">
        <v>204</v>
      </c>
    </row>
    <row r="221" spans="1:13" ht="17.25" thickBot="1" x14ac:dyDescent="0.35">
      <c r="A221" s="12" t="s">
        <v>634</v>
      </c>
      <c r="B221" s="5" t="s">
        <v>664</v>
      </c>
      <c r="C221" s="5" t="s">
        <v>665</v>
      </c>
      <c r="D221" s="5"/>
      <c r="E221" s="5"/>
      <c r="F221" s="5">
        <v>1</v>
      </c>
      <c r="G221" s="12">
        <v>5954.13</v>
      </c>
      <c r="H221" s="11">
        <v>5954.13</v>
      </c>
      <c r="I221" s="3">
        <v>44638</v>
      </c>
      <c r="J221" s="5" t="s">
        <v>708</v>
      </c>
      <c r="K221" s="5" t="s">
        <v>638</v>
      </c>
      <c r="L221" s="5" t="s">
        <v>279</v>
      </c>
      <c r="M221" s="38" t="s">
        <v>204</v>
      </c>
    </row>
    <row r="222" spans="1:13" ht="17.25" thickBot="1" x14ac:dyDescent="0.35">
      <c r="A222" s="12" t="s">
        <v>634</v>
      </c>
      <c r="B222" s="5" t="s">
        <v>664</v>
      </c>
      <c r="C222" s="5" t="s">
        <v>665</v>
      </c>
      <c r="D222" s="5"/>
      <c r="E222" s="5"/>
      <c r="F222" s="5">
        <v>1</v>
      </c>
      <c r="G222" s="12">
        <v>5954.13</v>
      </c>
      <c r="H222" s="11">
        <v>5954.13</v>
      </c>
      <c r="I222" s="3">
        <v>44638</v>
      </c>
      <c r="J222" s="5" t="s">
        <v>709</v>
      </c>
      <c r="K222" s="5" t="s">
        <v>638</v>
      </c>
      <c r="L222" s="5" t="s">
        <v>279</v>
      </c>
      <c r="M222" s="38" t="s">
        <v>204</v>
      </c>
    </row>
    <row r="223" spans="1:13" ht="17.25" thickBot="1" x14ac:dyDescent="0.35">
      <c r="A223" s="12" t="s">
        <v>634</v>
      </c>
      <c r="B223" s="5" t="s">
        <v>664</v>
      </c>
      <c r="C223" s="5" t="s">
        <v>665</v>
      </c>
      <c r="D223" s="5"/>
      <c r="E223" s="5"/>
      <c r="F223" s="5">
        <v>1</v>
      </c>
      <c r="G223" s="12">
        <v>5954.13</v>
      </c>
      <c r="H223" s="11">
        <v>5954.13</v>
      </c>
      <c r="I223" s="3">
        <v>44638</v>
      </c>
      <c r="J223" s="5" t="s">
        <v>710</v>
      </c>
      <c r="K223" s="5" t="s">
        <v>638</v>
      </c>
      <c r="L223" s="5" t="s">
        <v>279</v>
      </c>
      <c r="M223" s="38" t="s">
        <v>204</v>
      </c>
    </row>
    <row r="224" spans="1:13" ht="17.25" thickBot="1" x14ac:dyDescent="0.35">
      <c r="A224" s="12" t="s">
        <v>634</v>
      </c>
      <c r="B224" s="5" t="s">
        <v>664</v>
      </c>
      <c r="C224" s="5" t="s">
        <v>665</v>
      </c>
      <c r="D224" s="5"/>
      <c r="E224" s="5"/>
      <c r="F224" s="5">
        <v>1</v>
      </c>
      <c r="G224" s="12">
        <v>5954.13</v>
      </c>
      <c r="H224" s="11">
        <v>5954.13</v>
      </c>
      <c r="I224" s="3">
        <v>44638</v>
      </c>
      <c r="J224" s="5" t="s">
        <v>711</v>
      </c>
      <c r="K224" s="5" t="s">
        <v>638</v>
      </c>
      <c r="L224" s="5" t="s">
        <v>279</v>
      </c>
      <c r="M224" s="38" t="s">
        <v>204</v>
      </c>
    </row>
    <row r="225" spans="1:13" ht="17.25" thickBot="1" x14ac:dyDescent="0.35">
      <c r="A225" s="12" t="s">
        <v>634</v>
      </c>
      <c r="B225" s="5" t="s">
        <v>664</v>
      </c>
      <c r="C225" s="5" t="s">
        <v>665</v>
      </c>
      <c r="D225" s="5"/>
      <c r="E225" s="5"/>
      <c r="F225" s="5">
        <v>1</v>
      </c>
      <c r="G225" s="12">
        <v>5954.13</v>
      </c>
      <c r="H225" s="11">
        <v>5954.13</v>
      </c>
      <c r="I225" s="3">
        <v>44638</v>
      </c>
      <c r="J225" s="5" t="s">
        <v>712</v>
      </c>
      <c r="K225" s="5" t="s">
        <v>638</v>
      </c>
      <c r="L225" s="5" t="s">
        <v>279</v>
      </c>
      <c r="M225" s="38" t="s">
        <v>204</v>
      </c>
    </row>
    <row r="226" spans="1:13" ht="17.25" thickBot="1" x14ac:dyDescent="0.35">
      <c r="A226" s="12" t="s">
        <v>634</v>
      </c>
      <c r="B226" s="5" t="s">
        <v>664</v>
      </c>
      <c r="C226" s="5" t="s">
        <v>665</v>
      </c>
      <c r="D226" s="5"/>
      <c r="E226" s="5"/>
      <c r="F226" s="5">
        <v>1</v>
      </c>
      <c r="G226" s="12">
        <v>5954.13</v>
      </c>
      <c r="H226" s="11">
        <v>5954.13</v>
      </c>
      <c r="I226" s="3">
        <v>44638</v>
      </c>
      <c r="J226" s="5" t="s">
        <v>713</v>
      </c>
      <c r="K226" s="5" t="s">
        <v>638</v>
      </c>
      <c r="L226" s="5" t="s">
        <v>279</v>
      </c>
      <c r="M226" s="38" t="s">
        <v>204</v>
      </c>
    </row>
    <row r="227" spans="1:13" ht="17.25" thickBot="1" x14ac:dyDescent="0.35">
      <c r="A227" s="12" t="s">
        <v>634</v>
      </c>
      <c r="B227" s="5" t="s">
        <v>664</v>
      </c>
      <c r="C227" s="5" t="s">
        <v>665</v>
      </c>
      <c r="D227" s="5"/>
      <c r="E227" s="5"/>
      <c r="F227" s="5">
        <v>1</v>
      </c>
      <c r="G227" s="12">
        <v>5954.13</v>
      </c>
      <c r="H227" s="11">
        <v>5954.13</v>
      </c>
      <c r="I227" s="3">
        <v>44638</v>
      </c>
      <c r="J227" s="5" t="s">
        <v>714</v>
      </c>
      <c r="K227" s="5" t="s">
        <v>638</v>
      </c>
      <c r="L227" s="5" t="s">
        <v>279</v>
      </c>
      <c r="M227" s="38" t="s">
        <v>204</v>
      </c>
    </row>
    <row r="228" spans="1:13" ht="17.25" thickBot="1" x14ac:dyDescent="0.35">
      <c r="A228" s="12" t="s">
        <v>634</v>
      </c>
      <c r="B228" s="5" t="s">
        <v>664</v>
      </c>
      <c r="C228" s="5" t="s">
        <v>665</v>
      </c>
      <c r="D228" s="5"/>
      <c r="E228" s="5"/>
      <c r="F228" s="5">
        <v>1</v>
      </c>
      <c r="G228" s="12">
        <v>5954.13</v>
      </c>
      <c r="H228" s="11">
        <v>5954.13</v>
      </c>
      <c r="I228" s="3">
        <v>44638</v>
      </c>
      <c r="J228" s="5" t="s">
        <v>715</v>
      </c>
      <c r="K228" s="5" t="s">
        <v>638</v>
      </c>
      <c r="L228" s="5" t="s">
        <v>279</v>
      </c>
      <c r="M228" s="38" t="s">
        <v>204</v>
      </c>
    </row>
    <row r="229" spans="1:13" ht="17.25" thickBot="1" x14ac:dyDescent="0.35">
      <c r="A229" s="12" t="s">
        <v>634</v>
      </c>
      <c r="B229" s="5" t="s">
        <v>716</v>
      </c>
      <c r="C229" s="5" t="s">
        <v>717</v>
      </c>
      <c r="D229" s="5"/>
      <c r="E229" s="5"/>
      <c r="F229" s="5">
        <v>250</v>
      </c>
      <c r="G229" s="12">
        <v>239.49</v>
      </c>
      <c r="H229" s="11">
        <v>59872.5</v>
      </c>
      <c r="I229" s="3">
        <v>44642</v>
      </c>
      <c r="J229" s="5" t="s">
        <v>718</v>
      </c>
      <c r="K229" s="5" t="s">
        <v>719</v>
      </c>
      <c r="L229" s="5" t="s">
        <v>536</v>
      </c>
      <c r="M229" s="38" t="s">
        <v>204</v>
      </c>
    </row>
    <row r="230" spans="1:13" ht="17.25" thickBot="1" x14ac:dyDescent="0.35">
      <c r="A230" s="12" t="s">
        <v>634</v>
      </c>
      <c r="B230" s="5" t="s">
        <v>716</v>
      </c>
      <c r="C230" s="5" t="s">
        <v>717</v>
      </c>
      <c r="D230" s="5"/>
      <c r="E230" s="5"/>
      <c r="F230" s="5">
        <v>250</v>
      </c>
      <c r="G230" s="12">
        <v>239.49</v>
      </c>
      <c r="H230" s="11">
        <v>59872.5</v>
      </c>
      <c r="I230" s="3">
        <v>44642</v>
      </c>
      <c r="J230" s="5" t="s">
        <v>720</v>
      </c>
      <c r="K230" s="5" t="s">
        <v>719</v>
      </c>
      <c r="L230" s="5" t="s">
        <v>536</v>
      </c>
      <c r="M230" s="38" t="s">
        <v>204</v>
      </c>
    </row>
    <row r="231" spans="1:13" ht="17.25" thickBot="1" x14ac:dyDescent="0.35">
      <c r="A231" s="12" t="s">
        <v>721</v>
      </c>
      <c r="B231" s="5" t="s">
        <v>407</v>
      </c>
      <c r="C231" s="5" t="s">
        <v>408</v>
      </c>
      <c r="D231" s="5"/>
      <c r="E231" s="5"/>
      <c r="F231" s="5">
        <v>284</v>
      </c>
      <c r="G231" s="12">
        <v>22.56</v>
      </c>
      <c r="H231" s="11">
        <v>6407.04</v>
      </c>
      <c r="I231" s="3">
        <v>44642</v>
      </c>
      <c r="J231" s="5" t="s">
        <v>722</v>
      </c>
      <c r="K231" s="5" t="s">
        <v>723</v>
      </c>
      <c r="L231" s="5" t="s">
        <v>536</v>
      </c>
      <c r="M231" s="38" t="s">
        <v>204</v>
      </c>
    </row>
    <row r="232" spans="1:13" ht="17.25" thickBot="1" x14ac:dyDescent="0.35">
      <c r="A232" s="12" t="s">
        <v>721</v>
      </c>
      <c r="B232" s="5" t="s">
        <v>724</v>
      </c>
      <c r="C232" s="5" t="s">
        <v>725</v>
      </c>
      <c r="D232" s="5"/>
      <c r="E232" s="5"/>
      <c r="F232" s="5">
        <v>10</v>
      </c>
      <c r="G232" s="12">
        <v>52.68</v>
      </c>
      <c r="H232" s="11">
        <v>526.79999999999995</v>
      </c>
      <c r="I232" s="3">
        <v>44642</v>
      </c>
      <c r="J232" s="5" t="s">
        <v>726</v>
      </c>
      <c r="K232" s="5" t="s">
        <v>723</v>
      </c>
      <c r="L232" s="5" t="s">
        <v>536</v>
      </c>
      <c r="M232" s="38" t="s">
        <v>204</v>
      </c>
    </row>
    <row r="233" spans="1:13" ht="17.25" thickBot="1" x14ac:dyDescent="0.35">
      <c r="A233" s="12" t="s">
        <v>721</v>
      </c>
      <c r="B233" s="5" t="s">
        <v>727</v>
      </c>
      <c r="C233" s="5" t="s">
        <v>728</v>
      </c>
      <c r="D233" s="5"/>
      <c r="E233" s="5"/>
      <c r="F233" s="5">
        <v>19</v>
      </c>
      <c r="G233" s="12">
        <v>4.18</v>
      </c>
      <c r="H233" s="11">
        <v>79.419999999999987</v>
      </c>
      <c r="I233" s="3">
        <v>44642</v>
      </c>
      <c r="J233" s="5" t="s">
        <v>726</v>
      </c>
      <c r="K233" s="5" t="s">
        <v>723</v>
      </c>
      <c r="L233" s="5" t="s">
        <v>536</v>
      </c>
      <c r="M233" s="38" t="s">
        <v>204</v>
      </c>
    </row>
    <row r="234" spans="1:13" ht="17.25" thickBot="1" x14ac:dyDescent="0.35">
      <c r="A234" s="12" t="s">
        <v>523</v>
      </c>
      <c r="B234" s="5" t="s">
        <v>729</v>
      </c>
      <c r="C234" s="5" t="s">
        <v>730</v>
      </c>
      <c r="D234" s="5"/>
      <c r="E234" s="5"/>
      <c r="F234" s="5">
        <v>4</v>
      </c>
      <c r="G234" s="12">
        <v>10731.05</v>
      </c>
      <c r="H234" s="11">
        <v>42924.2</v>
      </c>
      <c r="I234" s="3">
        <v>44642</v>
      </c>
      <c r="J234" s="5" t="s">
        <v>731</v>
      </c>
      <c r="K234" s="5" t="s">
        <v>732</v>
      </c>
      <c r="L234" s="5" t="s">
        <v>536</v>
      </c>
      <c r="M234" s="38" t="s">
        <v>204</v>
      </c>
    </row>
    <row r="235" spans="1:13" ht="17.25" thickBot="1" x14ac:dyDescent="0.35">
      <c r="A235" s="12" t="s">
        <v>733</v>
      </c>
      <c r="B235" s="5" t="s">
        <v>378</v>
      </c>
      <c r="C235" s="5" t="s">
        <v>379</v>
      </c>
      <c r="D235" s="5"/>
      <c r="E235" s="5"/>
      <c r="F235" s="5">
        <v>8</v>
      </c>
      <c r="G235" s="12">
        <v>6975.85</v>
      </c>
      <c r="H235" s="11">
        <v>55806.8</v>
      </c>
      <c r="I235" s="3">
        <v>44642</v>
      </c>
      <c r="J235" s="5" t="s">
        <v>734</v>
      </c>
      <c r="K235" s="5" t="s">
        <v>735</v>
      </c>
      <c r="L235" s="5" t="s">
        <v>279</v>
      </c>
      <c r="M235" s="38" t="s">
        <v>204</v>
      </c>
    </row>
    <row r="236" spans="1:13" ht="17.25" thickBot="1" x14ac:dyDescent="0.35">
      <c r="A236" s="12" t="s">
        <v>733</v>
      </c>
      <c r="B236" s="5" t="s">
        <v>736</v>
      </c>
      <c r="C236" s="5" t="s">
        <v>737</v>
      </c>
      <c r="D236" s="5"/>
      <c r="E236" s="5"/>
      <c r="F236" s="5">
        <v>100</v>
      </c>
      <c r="G236" s="12">
        <v>28261</v>
      </c>
      <c r="H236" s="11">
        <v>2826100</v>
      </c>
      <c r="I236" s="3">
        <v>44642</v>
      </c>
      <c r="J236" s="5" t="s">
        <v>734</v>
      </c>
      <c r="K236" s="5" t="s">
        <v>735</v>
      </c>
      <c r="L236" s="5" t="s">
        <v>279</v>
      </c>
      <c r="M236" s="38" t="s">
        <v>204</v>
      </c>
    </row>
    <row r="237" spans="1:13" ht="17.25" thickBot="1" x14ac:dyDescent="0.35">
      <c r="A237" s="12" t="s">
        <v>213</v>
      </c>
      <c r="B237" s="5" t="s">
        <v>11</v>
      </c>
      <c r="C237" s="5" t="s">
        <v>68</v>
      </c>
      <c r="D237" s="5"/>
      <c r="E237" s="5"/>
      <c r="F237" s="5">
        <v>2500</v>
      </c>
      <c r="G237" s="12">
        <v>109</v>
      </c>
      <c r="H237" s="11">
        <v>272500</v>
      </c>
      <c r="I237" s="3">
        <v>44642</v>
      </c>
      <c r="J237" s="5" t="s">
        <v>738</v>
      </c>
      <c r="K237" s="5" t="s">
        <v>159</v>
      </c>
      <c r="L237" s="5" t="s">
        <v>274</v>
      </c>
      <c r="M237" s="38" t="s">
        <v>204</v>
      </c>
    </row>
    <row r="238" spans="1:13" ht="17.25" thickBot="1" x14ac:dyDescent="0.35">
      <c r="A238" s="12" t="s">
        <v>213</v>
      </c>
      <c r="B238" s="5" t="s">
        <v>13</v>
      </c>
      <c r="C238" s="5" t="s">
        <v>70</v>
      </c>
      <c r="D238" s="5"/>
      <c r="E238" s="5"/>
      <c r="F238" s="5">
        <v>375</v>
      </c>
      <c r="G238" s="12">
        <v>375</v>
      </c>
      <c r="H238" s="11">
        <v>140625</v>
      </c>
      <c r="I238" s="3">
        <v>44642</v>
      </c>
      <c r="J238" s="5" t="s">
        <v>739</v>
      </c>
      <c r="K238" s="5" t="s">
        <v>159</v>
      </c>
      <c r="L238" s="5" t="s">
        <v>274</v>
      </c>
      <c r="M238" s="38" t="s">
        <v>204</v>
      </c>
    </row>
    <row r="239" spans="1:13" ht="17.25" thickBot="1" x14ac:dyDescent="0.35">
      <c r="A239" s="12" t="s">
        <v>225</v>
      </c>
      <c r="B239" s="5" t="s">
        <v>740</v>
      </c>
      <c r="C239" s="5" t="s">
        <v>741</v>
      </c>
      <c r="D239" s="5"/>
      <c r="E239" s="5"/>
      <c r="F239" s="5">
        <v>20</v>
      </c>
      <c r="G239" s="12">
        <v>3792</v>
      </c>
      <c r="H239" s="11">
        <v>75840</v>
      </c>
      <c r="I239" s="3">
        <v>44643</v>
      </c>
      <c r="J239" s="5" t="s">
        <v>742</v>
      </c>
      <c r="K239" s="5" t="s">
        <v>743</v>
      </c>
      <c r="L239" s="5" t="s">
        <v>536</v>
      </c>
      <c r="M239" s="38" t="s">
        <v>204</v>
      </c>
    </row>
    <row r="240" spans="1:13" ht="17.25" thickBot="1" x14ac:dyDescent="0.35">
      <c r="A240" s="12" t="s">
        <v>744</v>
      </c>
      <c r="B240" s="5" t="s">
        <v>745</v>
      </c>
      <c r="C240" s="5" t="s">
        <v>746</v>
      </c>
      <c r="D240" s="5"/>
      <c r="E240" s="5"/>
      <c r="F240" s="5">
        <v>100</v>
      </c>
      <c r="G240" s="12">
        <v>818</v>
      </c>
      <c r="H240" s="11">
        <v>81800</v>
      </c>
      <c r="I240" s="3">
        <v>44643</v>
      </c>
      <c r="J240" s="5" t="s">
        <v>747</v>
      </c>
      <c r="K240" s="5" t="s">
        <v>748</v>
      </c>
      <c r="L240" s="5" t="s">
        <v>749</v>
      </c>
      <c r="M240" s="38" t="s">
        <v>204</v>
      </c>
    </row>
    <row r="241" spans="1:13" ht="17.25" thickBot="1" x14ac:dyDescent="0.35">
      <c r="A241" s="12" t="s">
        <v>750</v>
      </c>
      <c r="B241" s="5" t="s">
        <v>751</v>
      </c>
      <c r="C241" s="5" t="s">
        <v>752</v>
      </c>
      <c r="D241" s="5"/>
      <c r="E241" s="5"/>
      <c r="F241" s="5">
        <v>30</v>
      </c>
      <c r="G241" s="12">
        <v>174.69</v>
      </c>
      <c r="H241" s="11">
        <v>5240.7</v>
      </c>
      <c r="I241" s="3">
        <v>44644</v>
      </c>
      <c r="J241" s="5" t="s">
        <v>753</v>
      </c>
      <c r="K241" s="5" t="s">
        <v>754</v>
      </c>
      <c r="L241" s="5" t="s">
        <v>552</v>
      </c>
      <c r="M241" s="38" t="s">
        <v>204</v>
      </c>
    </row>
    <row r="242" spans="1:13" ht="17.25" thickBot="1" x14ac:dyDescent="0.35">
      <c r="A242" s="12" t="s">
        <v>750</v>
      </c>
      <c r="B242" s="5" t="s">
        <v>755</v>
      </c>
      <c r="C242" s="5" t="s">
        <v>756</v>
      </c>
      <c r="D242" s="5"/>
      <c r="E242" s="5"/>
      <c r="F242" s="5">
        <v>10</v>
      </c>
      <c r="G242" s="12">
        <v>623.99</v>
      </c>
      <c r="H242" s="11">
        <v>6239.9</v>
      </c>
      <c r="I242" s="3">
        <v>44644</v>
      </c>
      <c r="J242" s="5" t="s">
        <v>753</v>
      </c>
      <c r="K242" s="5" t="s">
        <v>754</v>
      </c>
      <c r="L242" s="5" t="s">
        <v>552</v>
      </c>
      <c r="M242" s="38" t="s">
        <v>204</v>
      </c>
    </row>
    <row r="243" spans="1:13" ht="17.25" thickBot="1" x14ac:dyDescent="0.35">
      <c r="A243" s="12" t="s">
        <v>750</v>
      </c>
      <c r="B243" s="5" t="s">
        <v>757</v>
      </c>
      <c r="C243" s="5" t="s">
        <v>758</v>
      </c>
      <c r="D243" s="5"/>
      <c r="E243" s="5"/>
      <c r="F243" s="5">
        <v>20</v>
      </c>
      <c r="G243" s="12">
        <v>143.87</v>
      </c>
      <c r="H243" s="11">
        <v>2877.4</v>
      </c>
      <c r="I243" s="3">
        <v>44644</v>
      </c>
      <c r="J243" s="5" t="s">
        <v>759</v>
      </c>
      <c r="K243" s="5" t="s">
        <v>754</v>
      </c>
      <c r="L243" s="5" t="s">
        <v>552</v>
      </c>
      <c r="M243" s="38" t="s">
        <v>204</v>
      </c>
    </row>
    <row r="244" spans="1:13" ht="17.25" thickBot="1" x14ac:dyDescent="0.35">
      <c r="A244" s="12" t="s">
        <v>750</v>
      </c>
      <c r="B244" s="5" t="s">
        <v>760</v>
      </c>
      <c r="C244" s="5" t="s">
        <v>761</v>
      </c>
      <c r="D244" s="5"/>
      <c r="E244" s="5"/>
      <c r="F244" s="5">
        <v>6</v>
      </c>
      <c r="G244" s="12">
        <v>968.91</v>
      </c>
      <c r="H244" s="11">
        <v>5813.46</v>
      </c>
      <c r="I244" s="3">
        <v>44644</v>
      </c>
      <c r="J244" s="5" t="s">
        <v>762</v>
      </c>
      <c r="K244" s="5" t="s">
        <v>763</v>
      </c>
      <c r="L244" s="5" t="s">
        <v>536</v>
      </c>
      <c r="M244" s="38" t="s">
        <v>204</v>
      </c>
    </row>
    <row r="245" spans="1:13" ht="17.25" thickBot="1" x14ac:dyDescent="0.35">
      <c r="A245" s="12" t="s">
        <v>764</v>
      </c>
      <c r="B245" s="5" t="s">
        <v>765</v>
      </c>
      <c r="C245" s="5" t="s">
        <v>766</v>
      </c>
      <c r="D245" s="5"/>
      <c r="E245" s="5"/>
      <c r="F245" s="5">
        <v>1</v>
      </c>
      <c r="G245" s="12">
        <v>308.5</v>
      </c>
      <c r="H245" s="11">
        <v>308.5</v>
      </c>
      <c r="I245" s="3">
        <v>44644</v>
      </c>
      <c r="J245" s="5" t="s">
        <v>767</v>
      </c>
      <c r="K245" s="5" t="s">
        <v>768</v>
      </c>
      <c r="L245" s="5" t="s">
        <v>536</v>
      </c>
      <c r="M245" s="38" t="s">
        <v>204</v>
      </c>
    </row>
    <row r="246" spans="1:13" ht="17.25" thickBot="1" x14ac:dyDescent="0.35">
      <c r="A246" s="12" t="s">
        <v>206</v>
      </c>
      <c r="B246" s="5" t="s">
        <v>30</v>
      </c>
      <c r="C246" s="5" t="s">
        <v>88</v>
      </c>
      <c r="D246" s="5"/>
      <c r="E246" s="5"/>
      <c r="F246" s="5">
        <v>19</v>
      </c>
      <c r="G246" s="12">
        <v>129.9</v>
      </c>
      <c r="H246" s="11">
        <v>2468.1</v>
      </c>
      <c r="I246" s="3">
        <v>44644</v>
      </c>
      <c r="J246" s="5" t="s">
        <v>769</v>
      </c>
      <c r="K246" s="5" t="s">
        <v>165</v>
      </c>
      <c r="L246" s="5" t="s">
        <v>274</v>
      </c>
      <c r="M246" s="38" t="s">
        <v>204</v>
      </c>
    </row>
    <row r="247" spans="1:13" ht="17.25" thickBot="1" x14ac:dyDescent="0.35">
      <c r="A247" s="12" t="s">
        <v>206</v>
      </c>
      <c r="B247" s="5" t="s">
        <v>24</v>
      </c>
      <c r="C247" s="5" t="s">
        <v>81</v>
      </c>
      <c r="D247" s="5"/>
      <c r="E247" s="5"/>
      <c r="F247" s="5">
        <v>50</v>
      </c>
      <c r="G247" s="12">
        <v>139.4</v>
      </c>
      <c r="H247" s="11">
        <v>6970</v>
      </c>
      <c r="I247" s="3">
        <v>44644</v>
      </c>
      <c r="J247" s="5" t="s">
        <v>769</v>
      </c>
      <c r="K247" s="5" t="s">
        <v>165</v>
      </c>
      <c r="L247" s="5" t="s">
        <v>274</v>
      </c>
      <c r="M247" s="38" t="s">
        <v>204</v>
      </c>
    </row>
    <row r="248" spans="1:13" ht="17.25" thickBot="1" x14ac:dyDescent="0.35">
      <c r="A248" s="12" t="s">
        <v>206</v>
      </c>
      <c r="B248" s="5" t="s">
        <v>3</v>
      </c>
      <c r="C248" s="5" t="s">
        <v>58</v>
      </c>
      <c r="D248" s="5"/>
      <c r="E248" s="5"/>
      <c r="F248" s="5">
        <v>100</v>
      </c>
      <c r="G248" s="12">
        <v>84</v>
      </c>
      <c r="H248" s="11">
        <v>8400</v>
      </c>
      <c r="I248" s="3">
        <v>44644</v>
      </c>
      <c r="J248" s="5" t="s">
        <v>770</v>
      </c>
      <c r="K248" s="5" t="s">
        <v>152</v>
      </c>
      <c r="L248" s="5" t="s">
        <v>274</v>
      </c>
      <c r="M248" s="38" t="s">
        <v>204</v>
      </c>
    </row>
    <row r="249" spans="1:13" ht="17.25" thickBot="1" x14ac:dyDescent="0.35">
      <c r="A249" s="12" t="s">
        <v>771</v>
      </c>
      <c r="B249" s="5" t="s">
        <v>336</v>
      </c>
      <c r="C249" s="5" t="s">
        <v>337</v>
      </c>
      <c r="D249" s="5"/>
      <c r="E249" s="5"/>
      <c r="F249" s="5">
        <v>20</v>
      </c>
      <c r="G249" s="12">
        <v>69.12</v>
      </c>
      <c r="H249" s="11">
        <v>1382.4</v>
      </c>
      <c r="I249" s="3">
        <v>44644</v>
      </c>
      <c r="J249" s="5" t="s">
        <v>772</v>
      </c>
      <c r="K249" s="5" t="s">
        <v>773</v>
      </c>
      <c r="L249" s="5" t="s">
        <v>552</v>
      </c>
      <c r="M249" s="38" t="s">
        <v>204</v>
      </c>
    </row>
    <row r="250" spans="1:13" ht="17.25" thickBot="1" x14ac:dyDescent="0.35">
      <c r="A250" s="12" t="s">
        <v>771</v>
      </c>
      <c r="B250" s="5" t="s">
        <v>327</v>
      </c>
      <c r="C250" s="5" t="s">
        <v>328</v>
      </c>
      <c r="D250" s="5"/>
      <c r="E250" s="5"/>
      <c r="F250" s="5">
        <v>30</v>
      </c>
      <c r="G250" s="12">
        <v>5.32</v>
      </c>
      <c r="H250" s="11">
        <v>159.60000000000002</v>
      </c>
      <c r="I250" s="3">
        <v>44644</v>
      </c>
      <c r="J250" s="5" t="s">
        <v>774</v>
      </c>
      <c r="K250" s="5" t="s">
        <v>773</v>
      </c>
      <c r="L250" s="5" t="s">
        <v>552</v>
      </c>
      <c r="M250" s="38" t="s">
        <v>204</v>
      </c>
    </row>
    <row r="251" spans="1:13" ht="17.25" thickBot="1" x14ac:dyDescent="0.35">
      <c r="A251" s="12" t="s">
        <v>771</v>
      </c>
      <c r="B251" s="5" t="s">
        <v>775</v>
      </c>
      <c r="C251" s="5" t="s">
        <v>776</v>
      </c>
      <c r="D251" s="5"/>
      <c r="E251" s="5"/>
      <c r="F251" s="5">
        <v>800</v>
      </c>
      <c r="G251" s="12">
        <v>6.69</v>
      </c>
      <c r="H251" s="11">
        <v>5352</v>
      </c>
      <c r="I251" s="3">
        <v>44644</v>
      </c>
      <c r="J251" s="5" t="s">
        <v>777</v>
      </c>
      <c r="K251" s="5" t="s">
        <v>773</v>
      </c>
      <c r="L251" s="5" t="s">
        <v>552</v>
      </c>
      <c r="M251" s="38" t="s">
        <v>204</v>
      </c>
    </row>
    <row r="252" spans="1:13" ht="17.25" thickBot="1" x14ac:dyDescent="0.35">
      <c r="A252" s="12" t="s">
        <v>778</v>
      </c>
      <c r="B252" s="5" t="s">
        <v>779</v>
      </c>
      <c r="C252" s="5" t="s">
        <v>780</v>
      </c>
      <c r="D252" s="5"/>
      <c r="E252" s="5"/>
      <c r="F252" s="5">
        <v>100</v>
      </c>
      <c r="G252" s="12">
        <v>516</v>
      </c>
      <c r="H252" s="11">
        <v>51600</v>
      </c>
      <c r="I252" s="3">
        <v>44644</v>
      </c>
      <c r="J252" s="5" t="s">
        <v>781</v>
      </c>
      <c r="K252" s="5" t="s">
        <v>782</v>
      </c>
      <c r="L252" s="5" t="s">
        <v>279</v>
      </c>
      <c r="M252" s="38" t="s">
        <v>204</v>
      </c>
    </row>
    <row r="253" spans="1:13" ht="17.25" thickBot="1" x14ac:dyDescent="0.35">
      <c r="A253" s="12" t="s">
        <v>778</v>
      </c>
      <c r="B253" s="5" t="s">
        <v>783</v>
      </c>
      <c r="C253" s="5" t="s">
        <v>784</v>
      </c>
      <c r="D253" s="5"/>
      <c r="E253" s="5"/>
      <c r="F253" s="5">
        <v>100</v>
      </c>
      <c r="G253" s="12">
        <v>1032</v>
      </c>
      <c r="H253" s="11">
        <v>103200</v>
      </c>
      <c r="I253" s="3">
        <v>44644</v>
      </c>
      <c r="J253" s="5" t="s">
        <v>781</v>
      </c>
      <c r="K253" s="5" t="s">
        <v>782</v>
      </c>
      <c r="L253" s="5" t="s">
        <v>279</v>
      </c>
      <c r="M253" s="38" t="s">
        <v>204</v>
      </c>
    </row>
    <row r="254" spans="1:13" ht="17.25" thickBot="1" x14ac:dyDescent="0.35">
      <c r="A254" s="12" t="s">
        <v>778</v>
      </c>
      <c r="B254" s="5" t="s">
        <v>785</v>
      </c>
      <c r="C254" s="5" t="s">
        <v>786</v>
      </c>
      <c r="D254" s="5"/>
      <c r="E254" s="5"/>
      <c r="F254" s="5">
        <v>100</v>
      </c>
      <c r="G254" s="12">
        <v>2064</v>
      </c>
      <c r="H254" s="11">
        <v>206400</v>
      </c>
      <c r="I254" s="3">
        <v>44644</v>
      </c>
      <c r="J254" s="5" t="s">
        <v>781</v>
      </c>
      <c r="K254" s="5" t="s">
        <v>782</v>
      </c>
      <c r="L254" s="5" t="s">
        <v>279</v>
      </c>
      <c r="M254" s="38" t="s">
        <v>204</v>
      </c>
    </row>
    <row r="255" spans="1:13" ht="17.25" thickBot="1" x14ac:dyDescent="0.35">
      <c r="A255" s="12" t="s">
        <v>787</v>
      </c>
      <c r="B255" s="5" t="s">
        <v>788</v>
      </c>
      <c r="C255" s="5" t="s">
        <v>789</v>
      </c>
      <c r="D255" s="5"/>
      <c r="E255" s="5"/>
      <c r="F255" s="5">
        <v>48</v>
      </c>
      <c r="G255" s="12">
        <v>132.54</v>
      </c>
      <c r="H255" s="11">
        <v>6361.92</v>
      </c>
      <c r="I255" s="3">
        <v>44644</v>
      </c>
      <c r="J255" s="5" t="s">
        <v>790</v>
      </c>
      <c r="K255" s="5" t="s">
        <v>791</v>
      </c>
      <c r="L255" s="5" t="s">
        <v>279</v>
      </c>
      <c r="M255" s="38" t="s">
        <v>204</v>
      </c>
    </row>
    <row r="256" spans="1:13" ht="17.25" thickBot="1" x14ac:dyDescent="0.35">
      <c r="A256" s="12" t="s">
        <v>792</v>
      </c>
      <c r="B256" s="5" t="s">
        <v>793</v>
      </c>
      <c r="C256" s="5" t="s">
        <v>794</v>
      </c>
      <c r="D256" s="5"/>
      <c r="E256" s="5"/>
      <c r="F256" s="5">
        <v>12</v>
      </c>
      <c r="G256" s="12">
        <v>17310</v>
      </c>
      <c r="H256" s="11">
        <v>207720</v>
      </c>
      <c r="I256" s="3">
        <v>44644</v>
      </c>
      <c r="J256" s="5" t="s">
        <v>795</v>
      </c>
      <c r="K256" s="5" t="s">
        <v>796</v>
      </c>
      <c r="L256" s="5" t="s">
        <v>274</v>
      </c>
      <c r="M256" s="38" t="s">
        <v>204</v>
      </c>
    </row>
    <row r="257" spans="1:13" ht="17.25" thickBot="1" x14ac:dyDescent="0.35">
      <c r="A257" s="12" t="s">
        <v>792</v>
      </c>
      <c r="B257" s="5" t="s">
        <v>797</v>
      </c>
      <c r="C257" s="5" t="s">
        <v>798</v>
      </c>
      <c r="D257" s="5"/>
      <c r="E257" s="5"/>
      <c r="F257" s="5">
        <v>3</v>
      </c>
      <c r="G257" s="12">
        <v>8655</v>
      </c>
      <c r="H257" s="11">
        <v>25965</v>
      </c>
      <c r="I257" s="3">
        <v>44644</v>
      </c>
      <c r="J257" s="5" t="s">
        <v>795</v>
      </c>
      <c r="K257" s="5" t="s">
        <v>796</v>
      </c>
      <c r="L257" s="5" t="s">
        <v>274</v>
      </c>
      <c r="M257" s="38" t="s">
        <v>204</v>
      </c>
    </row>
    <row r="258" spans="1:13" ht="17.25" thickBot="1" x14ac:dyDescent="0.35">
      <c r="A258" s="12" t="s">
        <v>792</v>
      </c>
      <c r="B258" s="5" t="s">
        <v>799</v>
      </c>
      <c r="C258" s="5" t="s">
        <v>800</v>
      </c>
      <c r="D258" s="5"/>
      <c r="E258" s="5"/>
      <c r="F258" s="5">
        <v>15</v>
      </c>
      <c r="G258" s="12">
        <v>1535.84</v>
      </c>
      <c r="H258" s="11">
        <v>23037.599999999999</v>
      </c>
      <c r="I258" s="3">
        <v>44644</v>
      </c>
      <c r="J258" s="5" t="s">
        <v>795</v>
      </c>
      <c r="K258" s="5" t="s">
        <v>796</v>
      </c>
      <c r="L258" s="5" t="s">
        <v>274</v>
      </c>
      <c r="M258" s="38" t="s">
        <v>204</v>
      </c>
    </row>
    <row r="259" spans="1:13" ht="17.25" thickBot="1" x14ac:dyDescent="0.35">
      <c r="A259" s="12" t="s">
        <v>801</v>
      </c>
      <c r="B259" s="5" t="s">
        <v>802</v>
      </c>
      <c r="C259" s="5" t="s">
        <v>803</v>
      </c>
      <c r="D259" s="5"/>
      <c r="E259" s="5"/>
      <c r="F259" s="5">
        <v>150</v>
      </c>
      <c r="G259" s="12">
        <v>499</v>
      </c>
      <c r="H259" s="11">
        <v>74850</v>
      </c>
      <c r="I259" s="3">
        <v>44644</v>
      </c>
      <c r="J259" s="5" t="s">
        <v>804</v>
      </c>
      <c r="K259" s="5" t="s">
        <v>805</v>
      </c>
      <c r="L259" s="5" t="s">
        <v>279</v>
      </c>
      <c r="M259" s="38" t="s">
        <v>204</v>
      </c>
    </row>
    <row r="260" spans="1:13" ht="17.25" thickBot="1" x14ac:dyDescent="0.35">
      <c r="A260" s="12" t="s">
        <v>801</v>
      </c>
      <c r="B260" s="5" t="s">
        <v>806</v>
      </c>
      <c r="C260" s="5" t="s">
        <v>807</v>
      </c>
      <c r="D260" s="5"/>
      <c r="E260" s="5"/>
      <c r="F260" s="5">
        <v>6</v>
      </c>
      <c r="G260" s="12">
        <v>10874.4</v>
      </c>
      <c r="H260" s="11">
        <v>65246.399999999994</v>
      </c>
      <c r="I260" s="3">
        <v>44644</v>
      </c>
      <c r="J260" s="5" t="s">
        <v>808</v>
      </c>
      <c r="K260" s="5" t="s">
        <v>809</v>
      </c>
      <c r="L260" s="5" t="s">
        <v>279</v>
      </c>
      <c r="M260" s="38" t="s">
        <v>204</v>
      </c>
    </row>
    <row r="261" spans="1:13" ht="17.25" thickBot="1" x14ac:dyDescent="0.35">
      <c r="A261" s="12" t="s">
        <v>801</v>
      </c>
      <c r="B261" s="5" t="s">
        <v>810</v>
      </c>
      <c r="C261" s="5" t="s">
        <v>811</v>
      </c>
      <c r="D261" s="5"/>
      <c r="E261" s="5"/>
      <c r="F261" s="5">
        <v>8</v>
      </c>
      <c r="G261" s="12">
        <v>10193.77</v>
      </c>
      <c r="H261" s="11">
        <v>81550.16</v>
      </c>
      <c r="I261" s="3">
        <v>44644</v>
      </c>
      <c r="J261" s="5" t="s">
        <v>808</v>
      </c>
      <c r="K261" s="5" t="s">
        <v>809</v>
      </c>
      <c r="L261" s="5" t="s">
        <v>279</v>
      </c>
      <c r="M261" s="38" t="s">
        <v>204</v>
      </c>
    </row>
    <row r="262" spans="1:13" ht="17.25" thickBot="1" x14ac:dyDescent="0.35">
      <c r="A262" s="12" t="s">
        <v>812</v>
      </c>
      <c r="B262" s="5" t="s">
        <v>813</v>
      </c>
      <c r="C262" s="5" t="s">
        <v>814</v>
      </c>
      <c r="D262" s="5"/>
      <c r="E262" s="5"/>
      <c r="F262" s="5">
        <v>10</v>
      </c>
      <c r="G262" s="12">
        <v>488.5</v>
      </c>
      <c r="H262" s="11">
        <v>4885</v>
      </c>
      <c r="I262" s="3">
        <v>44644</v>
      </c>
      <c r="J262" s="5" t="s">
        <v>815</v>
      </c>
      <c r="K262" s="5" t="s">
        <v>816</v>
      </c>
      <c r="L262" s="5" t="s">
        <v>536</v>
      </c>
      <c r="M262" s="38" t="s">
        <v>204</v>
      </c>
    </row>
    <row r="263" spans="1:13" ht="17.25" thickBot="1" x14ac:dyDescent="0.35">
      <c r="A263" s="12" t="s">
        <v>207</v>
      </c>
      <c r="B263" s="5" t="s">
        <v>30</v>
      </c>
      <c r="C263" s="5" t="s">
        <v>88</v>
      </c>
      <c r="D263" s="5"/>
      <c r="E263" s="5"/>
      <c r="F263" s="5">
        <v>150</v>
      </c>
      <c r="G263" s="12">
        <v>1790</v>
      </c>
      <c r="H263" s="11">
        <v>268500</v>
      </c>
      <c r="I263" s="3">
        <v>44644</v>
      </c>
      <c r="J263" s="5" t="s">
        <v>817</v>
      </c>
      <c r="K263" s="5" t="s">
        <v>153</v>
      </c>
      <c r="L263" s="5" t="s">
        <v>274</v>
      </c>
      <c r="M263" s="38" t="s">
        <v>204</v>
      </c>
    </row>
    <row r="264" spans="1:13" ht="17.25" thickBot="1" x14ac:dyDescent="0.35">
      <c r="A264" s="12" t="s">
        <v>475</v>
      </c>
      <c r="B264" s="5" t="s">
        <v>818</v>
      </c>
      <c r="C264" s="5" t="s">
        <v>819</v>
      </c>
      <c r="D264" s="5"/>
      <c r="E264" s="5"/>
      <c r="F264" s="5">
        <v>30</v>
      </c>
      <c r="G264" s="12">
        <v>283.31</v>
      </c>
      <c r="H264" s="11">
        <v>8499.2999999999993</v>
      </c>
      <c r="I264" s="3">
        <v>44644</v>
      </c>
      <c r="J264" s="5" t="s">
        <v>820</v>
      </c>
      <c r="K264" s="5" t="s">
        <v>181</v>
      </c>
      <c r="L264" s="5" t="s">
        <v>274</v>
      </c>
      <c r="M264" s="38" t="s">
        <v>204</v>
      </c>
    </row>
    <row r="265" spans="1:13" ht="17.25" thickBot="1" x14ac:dyDescent="0.35">
      <c r="A265" s="12" t="s">
        <v>475</v>
      </c>
      <c r="B265" s="5" t="s">
        <v>821</v>
      </c>
      <c r="C265" s="5" t="s">
        <v>822</v>
      </c>
      <c r="D265" s="5"/>
      <c r="E265" s="5"/>
      <c r="F265" s="5">
        <v>20</v>
      </c>
      <c r="G265" s="12">
        <v>2108.59</v>
      </c>
      <c r="H265" s="11">
        <v>42171.8</v>
      </c>
      <c r="I265" s="3">
        <v>44644</v>
      </c>
      <c r="J265" s="5" t="s">
        <v>823</v>
      </c>
      <c r="K265" s="5" t="s">
        <v>181</v>
      </c>
      <c r="L265" s="5" t="s">
        <v>274</v>
      </c>
      <c r="M265" s="38" t="s">
        <v>204</v>
      </c>
    </row>
    <row r="266" spans="1:13" ht="17.25" thickBot="1" x14ac:dyDescent="0.35">
      <c r="A266" s="12" t="s">
        <v>213</v>
      </c>
      <c r="B266" s="5" t="s">
        <v>824</v>
      </c>
      <c r="C266" s="5" t="s">
        <v>825</v>
      </c>
      <c r="D266" s="5"/>
      <c r="E266" s="5"/>
      <c r="F266" s="5">
        <v>350</v>
      </c>
      <c r="G266" s="12">
        <v>30.5</v>
      </c>
      <c r="H266" s="11">
        <v>10675</v>
      </c>
      <c r="I266" s="3">
        <v>44644</v>
      </c>
      <c r="J266" s="5" t="s">
        <v>826</v>
      </c>
      <c r="K266" s="5" t="s">
        <v>827</v>
      </c>
      <c r="L266" s="5" t="s">
        <v>536</v>
      </c>
      <c r="M266" s="38" t="s">
        <v>204</v>
      </c>
    </row>
    <row r="267" spans="1:13" ht="17.25" thickBot="1" x14ac:dyDescent="0.35">
      <c r="A267" s="12" t="s">
        <v>475</v>
      </c>
      <c r="B267" s="5" t="s">
        <v>828</v>
      </c>
      <c r="C267" s="5" t="s">
        <v>829</v>
      </c>
      <c r="D267" s="5"/>
      <c r="E267" s="5"/>
      <c r="F267" s="5">
        <v>250</v>
      </c>
      <c r="G267" s="12">
        <v>3.32</v>
      </c>
      <c r="H267" s="11">
        <v>830</v>
      </c>
      <c r="I267" s="3">
        <v>44645</v>
      </c>
      <c r="J267" s="5" t="s">
        <v>830</v>
      </c>
      <c r="K267" s="5" t="s">
        <v>181</v>
      </c>
      <c r="L267" s="5" t="s">
        <v>274</v>
      </c>
      <c r="M267" s="38" t="s">
        <v>204</v>
      </c>
    </row>
    <row r="268" spans="1:13" ht="17.25" thickBot="1" x14ac:dyDescent="0.35">
      <c r="A268" s="12" t="s">
        <v>475</v>
      </c>
      <c r="B268" s="5" t="s">
        <v>831</v>
      </c>
      <c r="C268" s="5" t="s">
        <v>832</v>
      </c>
      <c r="D268" s="5"/>
      <c r="E268" s="5"/>
      <c r="F268" s="5">
        <v>53</v>
      </c>
      <c r="G268" s="12">
        <v>172.1</v>
      </c>
      <c r="H268" s="11">
        <v>9121.2999999999993</v>
      </c>
      <c r="I268" s="3">
        <v>44645</v>
      </c>
      <c r="J268" s="5" t="s">
        <v>833</v>
      </c>
      <c r="K268" s="5" t="s">
        <v>181</v>
      </c>
      <c r="L268" s="5" t="s">
        <v>274</v>
      </c>
      <c r="M268" s="38" t="s">
        <v>204</v>
      </c>
    </row>
    <row r="269" spans="1:13" ht="17.25" thickBot="1" x14ac:dyDescent="0.35">
      <c r="A269" s="12" t="s">
        <v>475</v>
      </c>
      <c r="B269" s="5" t="s">
        <v>834</v>
      </c>
      <c r="C269" s="5" t="s">
        <v>835</v>
      </c>
      <c r="D269" s="5"/>
      <c r="E269" s="5"/>
      <c r="F269" s="5">
        <v>4</v>
      </c>
      <c r="G269" s="12">
        <v>86.7</v>
      </c>
      <c r="H269" s="11">
        <v>346.8</v>
      </c>
      <c r="I269" s="3">
        <v>44645</v>
      </c>
      <c r="J269" s="5" t="s">
        <v>836</v>
      </c>
      <c r="K269" s="5" t="s">
        <v>181</v>
      </c>
      <c r="L269" s="5" t="s">
        <v>274</v>
      </c>
      <c r="M269" s="38" t="s">
        <v>204</v>
      </c>
    </row>
    <row r="270" spans="1:13" ht="17.25" thickBot="1" x14ac:dyDescent="0.35">
      <c r="A270" s="12" t="s">
        <v>475</v>
      </c>
      <c r="B270" s="5" t="s">
        <v>364</v>
      </c>
      <c r="C270" s="5" t="s">
        <v>365</v>
      </c>
      <c r="D270" s="5"/>
      <c r="E270" s="5"/>
      <c r="F270" s="5">
        <v>8</v>
      </c>
      <c r="G270" s="12">
        <v>2109.9699999999998</v>
      </c>
      <c r="H270" s="11">
        <v>16879.759999999998</v>
      </c>
      <c r="I270" s="3">
        <v>44645</v>
      </c>
      <c r="J270" s="5" t="s">
        <v>837</v>
      </c>
      <c r="K270" s="5" t="s">
        <v>181</v>
      </c>
      <c r="L270" s="5" t="s">
        <v>274</v>
      </c>
      <c r="M270" s="38" t="s">
        <v>204</v>
      </c>
    </row>
    <row r="271" spans="1:13" ht="17.25" thickBot="1" x14ac:dyDescent="0.35">
      <c r="A271" s="12" t="s">
        <v>475</v>
      </c>
      <c r="B271" s="5" t="s">
        <v>838</v>
      </c>
      <c r="C271" s="5" t="s">
        <v>839</v>
      </c>
      <c r="D271" s="5"/>
      <c r="E271" s="5"/>
      <c r="F271" s="5">
        <v>30</v>
      </c>
      <c r="G271" s="12">
        <v>6.81</v>
      </c>
      <c r="H271" s="11">
        <v>204.29999999999998</v>
      </c>
      <c r="I271" s="3">
        <v>44645</v>
      </c>
      <c r="J271" s="5" t="s">
        <v>840</v>
      </c>
      <c r="K271" s="5" t="s">
        <v>181</v>
      </c>
      <c r="L271" s="5" t="s">
        <v>274</v>
      </c>
      <c r="M271" s="38" t="s">
        <v>204</v>
      </c>
    </row>
    <row r="272" spans="1:13" ht="17.25" thickBot="1" x14ac:dyDescent="0.35">
      <c r="A272" s="12" t="s">
        <v>475</v>
      </c>
      <c r="B272" s="5" t="s">
        <v>841</v>
      </c>
      <c r="C272" s="5" t="s">
        <v>842</v>
      </c>
      <c r="D272" s="5"/>
      <c r="E272" s="5"/>
      <c r="F272" s="5">
        <v>150</v>
      </c>
      <c r="G272" s="12">
        <v>11.1</v>
      </c>
      <c r="H272" s="11">
        <v>1665</v>
      </c>
      <c r="I272" s="3">
        <v>44645</v>
      </c>
      <c r="J272" s="5" t="s">
        <v>843</v>
      </c>
      <c r="K272" s="5" t="s">
        <v>181</v>
      </c>
      <c r="L272" s="5" t="s">
        <v>274</v>
      </c>
      <c r="M272" s="38" t="s">
        <v>204</v>
      </c>
    </row>
    <row r="273" spans="1:13" ht="17.25" thickBot="1" x14ac:dyDescent="0.35">
      <c r="A273" s="12" t="s">
        <v>475</v>
      </c>
      <c r="B273" s="5" t="s">
        <v>844</v>
      </c>
      <c r="C273" s="5" t="s">
        <v>845</v>
      </c>
      <c r="D273" s="5"/>
      <c r="E273" s="5"/>
      <c r="F273" s="5">
        <v>250</v>
      </c>
      <c r="G273" s="12">
        <v>39.270000000000003</v>
      </c>
      <c r="H273" s="11">
        <v>9817.5</v>
      </c>
      <c r="I273" s="3">
        <v>44645</v>
      </c>
      <c r="J273" s="5" t="s">
        <v>846</v>
      </c>
      <c r="K273" s="5" t="s">
        <v>181</v>
      </c>
      <c r="L273" s="5" t="s">
        <v>274</v>
      </c>
      <c r="M273" s="38" t="s">
        <v>204</v>
      </c>
    </row>
    <row r="274" spans="1:13" ht="17.25" thickBot="1" x14ac:dyDescent="0.35">
      <c r="A274" s="12" t="s">
        <v>475</v>
      </c>
      <c r="B274" s="5" t="s">
        <v>847</v>
      </c>
      <c r="C274" s="5" t="s">
        <v>848</v>
      </c>
      <c r="D274" s="5"/>
      <c r="E274" s="5"/>
      <c r="F274" s="5">
        <v>1</v>
      </c>
      <c r="G274" s="12">
        <v>35.65</v>
      </c>
      <c r="H274" s="11">
        <v>35.65</v>
      </c>
      <c r="I274" s="3">
        <v>44645</v>
      </c>
      <c r="J274" s="5" t="s">
        <v>849</v>
      </c>
      <c r="K274" s="5" t="s">
        <v>181</v>
      </c>
      <c r="L274" s="5" t="s">
        <v>274</v>
      </c>
      <c r="M274" s="38" t="s">
        <v>204</v>
      </c>
    </row>
    <row r="275" spans="1:13" ht="17.25" thickBot="1" x14ac:dyDescent="0.35">
      <c r="A275" s="12" t="s">
        <v>475</v>
      </c>
      <c r="B275" s="5" t="s">
        <v>850</v>
      </c>
      <c r="C275" s="5" t="s">
        <v>851</v>
      </c>
      <c r="D275" s="5"/>
      <c r="E275" s="5"/>
      <c r="F275" s="5">
        <v>50</v>
      </c>
      <c r="G275" s="12">
        <v>24.28</v>
      </c>
      <c r="H275" s="11">
        <v>1214</v>
      </c>
      <c r="I275" s="3">
        <v>44645</v>
      </c>
      <c r="J275" s="5" t="s">
        <v>852</v>
      </c>
      <c r="K275" s="5" t="s">
        <v>181</v>
      </c>
      <c r="L275" s="5" t="s">
        <v>274</v>
      </c>
      <c r="M275" s="38" t="s">
        <v>204</v>
      </c>
    </row>
    <row r="276" spans="1:13" ht="17.25" thickBot="1" x14ac:dyDescent="0.35">
      <c r="A276" s="12" t="s">
        <v>475</v>
      </c>
      <c r="B276" s="5" t="s">
        <v>853</v>
      </c>
      <c r="C276" s="5" t="s">
        <v>854</v>
      </c>
      <c r="D276" s="5"/>
      <c r="E276" s="5"/>
      <c r="F276" s="5">
        <v>50</v>
      </c>
      <c r="G276" s="12">
        <v>209.76</v>
      </c>
      <c r="H276" s="11">
        <v>10488</v>
      </c>
      <c r="I276" s="3">
        <v>44645</v>
      </c>
      <c r="J276" s="5" t="s">
        <v>855</v>
      </c>
      <c r="K276" s="5" t="s">
        <v>181</v>
      </c>
      <c r="L276" s="5" t="s">
        <v>274</v>
      </c>
      <c r="M276" s="38" t="s">
        <v>204</v>
      </c>
    </row>
    <row r="277" spans="1:13" ht="17.25" thickBot="1" x14ac:dyDescent="0.35">
      <c r="A277" s="12" t="s">
        <v>475</v>
      </c>
      <c r="B277" s="5" t="s">
        <v>856</v>
      </c>
      <c r="C277" s="5" t="s">
        <v>857</v>
      </c>
      <c r="D277" s="5"/>
      <c r="E277" s="5"/>
      <c r="F277" s="5">
        <v>8</v>
      </c>
      <c r="G277" s="12">
        <v>8.0299999999999994</v>
      </c>
      <c r="H277" s="11">
        <v>64.239999999999995</v>
      </c>
      <c r="I277" s="3">
        <v>44645</v>
      </c>
      <c r="J277" s="5" t="s">
        <v>858</v>
      </c>
      <c r="K277" s="5" t="s">
        <v>181</v>
      </c>
      <c r="L277" s="5" t="s">
        <v>274</v>
      </c>
      <c r="M277" s="38" t="s">
        <v>204</v>
      </c>
    </row>
    <row r="278" spans="1:13" ht="17.25" thickBot="1" x14ac:dyDescent="0.35">
      <c r="A278" s="12" t="s">
        <v>221</v>
      </c>
      <c r="B278" s="5" t="s">
        <v>26</v>
      </c>
      <c r="C278" s="5" t="s">
        <v>83</v>
      </c>
      <c r="D278" s="5"/>
      <c r="E278" s="5"/>
      <c r="F278" s="5">
        <v>17</v>
      </c>
      <c r="G278" s="12">
        <v>1688.39</v>
      </c>
      <c r="H278" s="11">
        <v>28702.63</v>
      </c>
      <c r="I278" s="3">
        <v>44645</v>
      </c>
      <c r="J278" s="5" t="s">
        <v>859</v>
      </c>
      <c r="K278" s="5" t="s">
        <v>167</v>
      </c>
      <c r="L278" s="5" t="s">
        <v>274</v>
      </c>
      <c r="M278" s="38" t="s">
        <v>204</v>
      </c>
    </row>
    <row r="279" spans="1:13" ht="17.25" thickBot="1" x14ac:dyDescent="0.35">
      <c r="A279" s="12" t="s">
        <v>542</v>
      </c>
      <c r="B279" s="5" t="s">
        <v>43</v>
      </c>
      <c r="C279" s="5" t="s">
        <v>122</v>
      </c>
      <c r="D279" s="5"/>
      <c r="E279" s="5"/>
      <c r="F279" s="5">
        <v>7</v>
      </c>
      <c r="G279" s="12">
        <v>13.1</v>
      </c>
      <c r="H279" s="11">
        <v>91.7</v>
      </c>
      <c r="I279" s="3">
        <v>44645</v>
      </c>
      <c r="J279" s="5" t="s">
        <v>860</v>
      </c>
      <c r="K279" s="5" t="s">
        <v>190</v>
      </c>
      <c r="L279" s="5" t="s">
        <v>274</v>
      </c>
      <c r="M279" s="38" t="s">
        <v>204</v>
      </c>
    </row>
    <row r="280" spans="1:13" ht="17.25" thickBot="1" x14ac:dyDescent="0.35">
      <c r="A280" s="12" t="s">
        <v>861</v>
      </c>
      <c r="B280" s="5" t="s">
        <v>862</v>
      </c>
      <c r="C280" s="5" t="s">
        <v>863</v>
      </c>
      <c r="D280" s="5"/>
      <c r="E280" s="5"/>
      <c r="F280" s="5">
        <v>23</v>
      </c>
      <c r="G280" s="12">
        <v>3355.28</v>
      </c>
      <c r="H280" s="11">
        <v>77171.44</v>
      </c>
      <c r="I280" s="3">
        <v>44645</v>
      </c>
      <c r="J280" s="5" t="s">
        <v>864</v>
      </c>
      <c r="K280" s="5" t="s">
        <v>186</v>
      </c>
      <c r="L280" s="5" t="s">
        <v>279</v>
      </c>
      <c r="M280" s="38" t="s">
        <v>204</v>
      </c>
    </row>
    <row r="281" spans="1:13" ht="17.25" thickBot="1" x14ac:dyDescent="0.35">
      <c r="A281" s="12" t="s">
        <v>861</v>
      </c>
      <c r="B281" s="5" t="s">
        <v>40</v>
      </c>
      <c r="C281" s="5" t="s">
        <v>119</v>
      </c>
      <c r="D281" s="5"/>
      <c r="E281" s="5"/>
      <c r="F281" s="5">
        <v>13</v>
      </c>
      <c r="G281" s="12">
        <v>56400</v>
      </c>
      <c r="H281" s="11">
        <v>733200</v>
      </c>
      <c r="I281" s="3">
        <v>44645</v>
      </c>
      <c r="J281" s="5" t="s">
        <v>864</v>
      </c>
      <c r="K281" s="5" t="s">
        <v>186</v>
      </c>
      <c r="L281" s="5" t="s">
        <v>279</v>
      </c>
      <c r="M281" s="38" t="s">
        <v>204</v>
      </c>
    </row>
    <row r="282" spans="1:13" ht="17.25" thickBot="1" x14ac:dyDescent="0.35">
      <c r="A282" s="12" t="s">
        <v>861</v>
      </c>
      <c r="B282" s="5" t="s">
        <v>39</v>
      </c>
      <c r="C282" s="5" t="s">
        <v>118</v>
      </c>
      <c r="D282" s="5"/>
      <c r="E282" s="5"/>
      <c r="F282" s="5">
        <v>1</v>
      </c>
      <c r="G282" s="12">
        <v>28200</v>
      </c>
      <c r="H282" s="11">
        <v>28200</v>
      </c>
      <c r="I282" s="3">
        <v>44645</v>
      </c>
      <c r="J282" s="5" t="s">
        <v>864</v>
      </c>
      <c r="K282" s="5" t="s">
        <v>186</v>
      </c>
      <c r="L282" s="5" t="s">
        <v>279</v>
      </c>
      <c r="M282" s="38" t="s">
        <v>204</v>
      </c>
    </row>
    <row r="283" spans="1:13" ht="17.25" thickBot="1" x14ac:dyDescent="0.35">
      <c r="A283" s="12" t="s">
        <v>861</v>
      </c>
      <c r="B283" s="5" t="s">
        <v>41</v>
      </c>
      <c r="C283" s="5" t="s">
        <v>120</v>
      </c>
      <c r="D283" s="5"/>
      <c r="E283" s="5"/>
      <c r="F283" s="5">
        <v>2</v>
      </c>
      <c r="G283" s="12">
        <v>98700</v>
      </c>
      <c r="H283" s="11">
        <v>197400</v>
      </c>
      <c r="I283" s="3">
        <v>44645</v>
      </c>
      <c r="J283" s="5" t="s">
        <v>864</v>
      </c>
      <c r="K283" s="5" t="s">
        <v>186</v>
      </c>
      <c r="L283" s="5" t="s">
        <v>279</v>
      </c>
      <c r="M283" s="38" t="s">
        <v>204</v>
      </c>
    </row>
    <row r="284" spans="1:13" ht="17.25" thickBot="1" x14ac:dyDescent="0.35">
      <c r="A284" s="12" t="s">
        <v>861</v>
      </c>
      <c r="B284" s="5" t="s">
        <v>38</v>
      </c>
      <c r="C284" s="5" t="s">
        <v>117</v>
      </c>
      <c r="D284" s="5"/>
      <c r="E284" s="5"/>
      <c r="F284" s="5">
        <v>1</v>
      </c>
      <c r="G284" s="12">
        <v>141000</v>
      </c>
      <c r="H284" s="11">
        <v>141000</v>
      </c>
      <c r="I284" s="3">
        <v>44645</v>
      </c>
      <c r="J284" s="5" t="s">
        <v>864</v>
      </c>
      <c r="K284" s="5" t="s">
        <v>186</v>
      </c>
      <c r="L284" s="5" t="s">
        <v>279</v>
      </c>
      <c r="M284" s="38" t="s">
        <v>204</v>
      </c>
    </row>
    <row r="285" spans="1:13" ht="17.25" thickBot="1" x14ac:dyDescent="0.35">
      <c r="A285" s="12" t="s">
        <v>865</v>
      </c>
      <c r="B285" s="5" t="s">
        <v>4</v>
      </c>
      <c r="C285" s="5" t="s">
        <v>60</v>
      </c>
      <c r="D285" s="5"/>
      <c r="E285" s="5"/>
      <c r="F285" s="5">
        <v>29</v>
      </c>
      <c r="G285" s="12">
        <v>1989.1</v>
      </c>
      <c r="H285" s="11">
        <v>57683.899999999994</v>
      </c>
      <c r="I285" s="3">
        <v>44645</v>
      </c>
      <c r="J285" s="5" t="s">
        <v>866</v>
      </c>
      <c r="K285" s="5" t="s">
        <v>867</v>
      </c>
      <c r="L285" s="5" t="s">
        <v>274</v>
      </c>
      <c r="M285" s="38" t="s">
        <v>204</v>
      </c>
    </row>
    <row r="286" spans="1:13" ht="17.25" thickBot="1" x14ac:dyDescent="0.35">
      <c r="A286" s="12" t="s">
        <v>868</v>
      </c>
      <c r="B286" s="5" t="s">
        <v>869</v>
      </c>
      <c r="C286" s="5" t="s">
        <v>870</v>
      </c>
      <c r="D286" s="5"/>
      <c r="E286" s="5"/>
      <c r="F286" s="5">
        <v>16</v>
      </c>
      <c r="G286" s="12">
        <v>4200.8999999999996</v>
      </c>
      <c r="H286" s="11">
        <v>67214.399999999994</v>
      </c>
      <c r="I286" s="3">
        <v>44645</v>
      </c>
      <c r="J286" s="5" t="s">
        <v>871</v>
      </c>
      <c r="K286" s="5" t="s">
        <v>872</v>
      </c>
      <c r="L286" s="5" t="s">
        <v>274</v>
      </c>
      <c r="M286" s="38" t="s">
        <v>204</v>
      </c>
    </row>
    <row r="287" spans="1:13" ht="17.25" thickBot="1" x14ac:dyDescent="0.35">
      <c r="A287" s="12" t="s">
        <v>868</v>
      </c>
      <c r="B287" s="5" t="s">
        <v>873</v>
      </c>
      <c r="C287" s="5" t="s">
        <v>874</v>
      </c>
      <c r="D287" s="5"/>
      <c r="E287" s="5"/>
      <c r="F287" s="5">
        <v>32</v>
      </c>
      <c r="G287" s="12">
        <v>10094.91</v>
      </c>
      <c r="H287" s="11">
        <v>323037.12</v>
      </c>
      <c r="I287" s="3">
        <v>44645</v>
      </c>
      <c r="J287" s="5" t="s">
        <v>871</v>
      </c>
      <c r="K287" s="5" t="s">
        <v>872</v>
      </c>
      <c r="L287" s="5" t="s">
        <v>274</v>
      </c>
      <c r="M287" s="38" t="s">
        <v>204</v>
      </c>
    </row>
    <row r="288" spans="1:13" ht="17.25" thickBot="1" x14ac:dyDescent="0.35">
      <c r="A288" s="12" t="s">
        <v>875</v>
      </c>
      <c r="B288" s="5" t="s">
        <v>876</v>
      </c>
      <c r="C288" s="5" t="s">
        <v>877</v>
      </c>
      <c r="D288" s="5"/>
      <c r="E288" s="5"/>
      <c r="F288" s="5">
        <v>6</v>
      </c>
      <c r="G288" s="12">
        <v>26200</v>
      </c>
      <c r="H288" s="11">
        <v>157200</v>
      </c>
      <c r="I288" s="3">
        <v>44648</v>
      </c>
      <c r="J288" s="5" t="s">
        <v>878</v>
      </c>
      <c r="K288" s="5" t="s">
        <v>879</v>
      </c>
      <c r="L288" s="5" t="s">
        <v>880</v>
      </c>
      <c r="M288" s="38" t="s">
        <v>204</v>
      </c>
    </row>
    <row r="289" spans="1:13" ht="17.25" thickBot="1" x14ac:dyDescent="0.35">
      <c r="A289" s="12" t="s">
        <v>744</v>
      </c>
      <c r="B289" s="5" t="s">
        <v>745</v>
      </c>
      <c r="C289" s="5" t="s">
        <v>746</v>
      </c>
      <c r="D289" s="5"/>
      <c r="E289" s="5"/>
      <c r="F289" s="5">
        <v>62</v>
      </c>
      <c r="G289" s="12">
        <v>818</v>
      </c>
      <c r="H289" s="11">
        <v>50716</v>
      </c>
      <c r="I289" s="3">
        <v>44648</v>
      </c>
      <c r="J289" s="5" t="s">
        <v>881</v>
      </c>
      <c r="K289" s="5" t="s">
        <v>748</v>
      </c>
      <c r="L289" s="5" t="s">
        <v>749</v>
      </c>
      <c r="M289" s="38" t="s">
        <v>204</v>
      </c>
    </row>
    <row r="290" spans="1:13" ht="17.25" thickBot="1" x14ac:dyDescent="0.35">
      <c r="A290" s="12" t="s">
        <v>744</v>
      </c>
      <c r="B290" s="5" t="s">
        <v>745</v>
      </c>
      <c r="C290" s="5" t="s">
        <v>746</v>
      </c>
      <c r="D290" s="5"/>
      <c r="E290" s="5"/>
      <c r="F290" s="5">
        <v>112</v>
      </c>
      <c r="G290" s="12">
        <v>818</v>
      </c>
      <c r="H290" s="11">
        <v>91616</v>
      </c>
      <c r="I290" s="3">
        <v>44648</v>
      </c>
      <c r="J290" s="5" t="s">
        <v>881</v>
      </c>
      <c r="K290" s="5" t="s">
        <v>748</v>
      </c>
      <c r="L290" s="5" t="s">
        <v>749</v>
      </c>
      <c r="M290" s="38" t="s">
        <v>204</v>
      </c>
    </row>
    <row r="291" spans="1:13" ht="17.25" thickBot="1" x14ac:dyDescent="0.35">
      <c r="A291" s="12" t="s">
        <v>475</v>
      </c>
      <c r="B291" s="5" t="s">
        <v>882</v>
      </c>
      <c r="C291" s="5" t="s">
        <v>883</v>
      </c>
      <c r="D291" s="5"/>
      <c r="E291" s="5"/>
      <c r="F291" s="5">
        <v>3</v>
      </c>
      <c r="G291" s="12">
        <v>598.78</v>
      </c>
      <c r="H291" s="11">
        <v>1796.34</v>
      </c>
      <c r="I291" s="3">
        <v>44649</v>
      </c>
      <c r="J291" s="5" t="s">
        <v>884</v>
      </c>
      <c r="K291" s="5" t="s">
        <v>181</v>
      </c>
      <c r="L291" s="5" t="s">
        <v>274</v>
      </c>
      <c r="M291" s="38" t="s">
        <v>204</v>
      </c>
    </row>
    <row r="292" spans="1:13" ht="17.25" thickBot="1" x14ac:dyDescent="0.35">
      <c r="A292" s="12" t="s">
        <v>475</v>
      </c>
      <c r="B292" s="5" t="s">
        <v>885</v>
      </c>
      <c r="C292" s="5" t="s">
        <v>886</v>
      </c>
      <c r="D292" s="5"/>
      <c r="E292" s="5"/>
      <c r="F292" s="5">
        <v>5</v>
      </c>
      <c r="G292" s="12">
        <v>26.84</v>
      </c>
      <c r="H292" s="11">
        <v>134.19999999999999</v>
      </c>
      <c r="I292" s="3">
        <v>44649</v>
      </c>
      <c r="J292" s="5" t="s">
        <v>884</v>
      </c>
      <c r="K292" s="5" t="s">
        <v>181</v>
      </c>
      <c r="L292" s="5" t="s">
        <v>274</v>
      </c>
      <c r="M292" s="38" t="s">
        <v>204</v>
      </c>
    </row>
    <row r="293" spans="1:13" ht="17.25" thickBot="1" x14ac:dyDescent="0.35">
      <c r="A293" s="12" t="s">
        <v>475</v>
      </c>
      <c r="B293" s="5" t="s">
        <v>887</v>
      </c>
      <c r="C293" s="5" t="s">
        <v>888</v>
      </c>
      <c r="D293" s="5"/>
      <c r="E293" s="5"/>
      <c r="F293" s="5">
        <v>1</v>
      </c>
      <c r="G293" s="12">
        <v>60.88</v>
      </c>
      <c r="H293" s="11">
        <v>60.88</v>
      </c>
      <c r="I293" s="3">
        <v>44649</v>
      </c>
      <c r="J293" s="5" t="s">
        <v>884</v>
      </c>
      <c r="K293" s="5" t="s">
        <v>181</v>
      </c>
      <c r="L293" s="5" t="s">
        <v>274</v>
      </c>
      <c r="M293" s="38" t="s">
        <v>204</v>
      </c>
    </row>
    <row r="294" spans="1:13" ht="17.25" thickBot="1" x14ac:dyDescent="0.35">
      <c r="A294" s="12" t="s">
        <v>475</v>
      </c>
      <c r="B294" s="5" t="s">
        <v>889</v>
      </c>
      <c r="C294" s="5" t="s">
        <v>890</v>
      </c>
      <c r="D294" s="5"/>
      <c r="E294" s="5"/>
      <c r="F294" s="5">
        <v>200</v>
      </c>
      <c r="G294" s="12">
        <v>221.71</v>
      </c>
      <c r="H294" s="11">
        <v>44342</v>
      </c>
      <c r="I294" s="3">
        <v>44649</v>
      </c>
      <c r="J294" s="5" t="s">
        <v>884</v>
      </c>
      <c r="K294" s="5" t="s">
        <v>181</v>
      </c>
      <c r="L294" s="5" t="s">
        <v>274</v>
      </c>
      <c r="M294" s="38" t="s">
        <v>204</v>
      </c>
    </row>
    <row r="295" spans="1:13" ht="17.25" thickBot="1" x14ac:dyDescent="0.35">
      <c r="A295" s="12" t="s">
        <v>475</v>
      </c>
      <c r="B295" s="5" t="s">
        <v>891</v>
      </c>
      <c r="C295" s="5" t="s">
        <v>892</v>
      </c>
      <c r="D295" s="5"/>
      <c r="E295" s="5"/>
      <c r="F295" s="5">
        <v>5</v>
      </c>
      <c r="G295" s="12">
        <v>38.32</v>
      </c>
      <c r="H295" s="11">
        <v>191.6</v>
      </c>
      <c r="I295" s="3">
        <v>44649</v>
      </c>
      <c r="J295" s="5" t="s">
        <v>884</v>
      </c>
      <c r="K295" s="5" t="s">
        <v>181</v>
      </c>
      <c r="L295" s="5" t="s">
        <v>274</v>
      </c>
      <c r="M295" s="38" t="s">
        <v>204</v>
      </c>
    </row>
    <row r="296" spans="1:13" ht="17.25" thickBot="1" x14ac:dyDescent="0.35">
      <c r="A296" s="12" t="s">
        <v>475</v>
      </c>
      <c r="B296" s="5" t="s">
        <v>893</v>
      </c>
      <c r="C296" s="5" t="s">
        <v>894</v>
      </c>
      <c r="D296" s="5"/>
      <c r="E296" s="5"/>
      <c r="F296" s="5">
        <v>20</v>
      </c>
      <c r="G296" s="12">
        <v>293.64</v>
      </c>
      <c r="H296" s="11">
        <v>5872.7999999999993</v>
      </c>
      <c r="I296" s="3">
        <v>44649</v>
      </c>
      <c r="J296" s="5" t="s">
        <v>884</v>
      </c>
      <c r="K296" s="5" t="s">
        <v>181</v>
      </c>
      <c r="L296" s="5" t="s">
        <v>274</v>
      </c>
      <c r="M296" s="38" t="s">
        <v>204</v>
      </c>
    </row>
    <row r="297" spans="1:13" ht="17.25" thickBot="1" x14ac:dyDescent="0.35">
      <c r="A297" s="12" t="s">
        <v>475</v>
      </c>
      <c r="B297" s="5" t="s">
        <v>895</v>
      </c>
      <c r="C297" s="5" t="s">
        <v>896</v>
      </c>
      <c r="D297" s="5"/>
      <c r="E297" s="5"/>
      <c r="F297" s="5">
        <v>150</v>
      </c>
      <c r="G297" s="12">
        <v>97.1</v>
      </c>
      <c r="H297" s="11">
        <v>14565</v>
      </c>
      <c r="I297" s="3">
        <v>44649</v>
      </c>
      <c r="J297" s="5" t="s">
        <v>884</v>
      </c>
      <c r="K297" s="5" t="s">
        <v>181</v>
      </c>
      <c r="L297" s="5" t="s">
        <v>274</v>
      </c>
      <c r="M297" s="38" t="s">
        <v>204</v>
      </c>
    </row>
    <row r="298" spans="1:13" ht="17.25" thickBot="1" x14ac:dyDescent="0.35">
      <c r="A298" s="12" t="s">
        <v>897</v>
      </c>
      <c r="B298" s="5" t="s">
        <v>898</v>
      </c>
      <c r="C298" s="5" t="s">
        <v>899</v>
      </c>
      <c r="D298" s="5"/>
      <c r="E298" s="5"/>
      <c r="F298" s="5">
        <v>24</v>
      </c>
      <c r="G298" s="12">
        <v>4183.29</v>
      </c>
      <c r="H298" s="11">
        <v>100398.95999999999</v>
      </c>
      <c r="I298" s="3">
        <v>44649</v>
      </c>
      <c r="J298" s="5" t="s">
        <v>900</v>
      </c>
      <c r="K298" s="5" t="s">
        <v>901</v>
      </c>
      <c r="L298" s="5" t="s">
        <v>279</v>
      </c>
      <c r="M298" s="38" t="s">
        <v>204</v>
      </c>
    </row>
    <row r="299" spans="1:13" ht="17.25" thickBot="1" x14ac:dyDescent="0.35">
      <c r="A299" s="12" t="s">
        <v>523</v>
      </c>
      <c r="B299" s="5" t="s">
        <v>902</v>
      </c>
      <c r="C299" s="5" t="s">
        <v>903</v>
      </c>
      <c r="D299" s="5"/>
      <c r="E299" s="5"/>
      <c r="F299" s="5">
        <v>100</v>
      </c>
      <c r="G299" s="12">
        <v>161.57</v>
      </c>
      <c r="H299" s="11">
        <v>16157</v>
      </c>
      <c r="I299" s="3">
        <v>44649</v>
      </c>
      <c r="J299" s="5" t="s">
        <v>904</v>
      </c>
      <c r="K299" s="5" t="s">
        <v>193</v>
      </c>
      <c r="L299" s="5" t="s">
        <v>525</v>
      </c>
      <c r="M299" s="38" t="s">
        <v>204</v>
      </c>
    </row>
    <row r="300" spans="1:13" ht="17.25" thickBot="1" x14ac:dyDescent="0.35">
      <c r="A300" s="12" t="s">
        <v>905</v>
      </c>
      <c r="B300" s="5" t="s">
        <v>906</v>
      </c>
      <c r="C300" s="5" t="s">
        <v>907</v>
      </c>
      <c r="D300" s="5"/>
      <c r="E300" s="5"/>
      <c r="F300" s="5">
        <v>50</v>
      </c>
      <c r="G300" s="12">
        <v>2400</v>
      </c>
      <c r="H300" s="11">
        <v>120000</v>
      </c>
      <c r="I300" s="3">
        <v>44649</v>
      </c>
      <c r="J300" s="5" t="s">
        <v>908</v>
      </c>
      <c r="K300" s="5" t="s">
        <v>909</v>
      </c>
      <c r="L300" s="5" t="s">
        <v>552</v>
      </c>
      <c r="M300" s="38" t="s">
        <v>204</v>
      </c>
    </row>
    <row r="301" spans="1:13" ht="17.25" thickBot="1" x14ac:dyDescent="0.35">
      <c r="A301" s="12" t="s">
        <v>475</v>
      </c>
      <c r="B301" s="5" t="s">
        <v>364</v>
      </c>
      <c r="C301" s="5" t="s">
        <v>365</v>
      </c>
      <c r="D301" s="5"/>
      <c r="E301" s="5"/>
      <c r="F301" s="5">
        <v>7</v>
      </c>
      <c r="G301" s="12">
        <v>2109.9699999999998</v>
      </c>
      <c r="H301" s="11">
        <v>14769.789999999999</v>
      </c>
      <c r="I301" s="3">
        <v>44649</v>
      </c>
      <c r="J301" s="5" t="s">
        <v>910</v>
      </c>
      <c r="K301" s="5" t="s">
        <v>181</v>
      </c>
      <c r="L301" s="5" t="s">
        <v>274</v>
      </c>
      <c r="M301" s="38" t="s">
        <v>204</v>
      </c>
    </row>
    <row r="302" spans="1:13" ht="17.25" thickBot="1" x14ac:dyDescent="0.35">
      <c r="A302" s="12" t="s">
        <v>475</v>
      </c>
      <c r="B302" s="5" t="s">
        <v>911</v>
      </c>
      <c r="C302" s="5" t="s">
        <v>912</v>
      </c>
      <c r="D302" s="5"/>
      <c r="E302" s="5"/>
      <c r="F302" s="5">
        <v>30</v>
      </c>
      <c r="G302" s="12">
        <v>14.39</v>
      </c>
      <c r="H302" s="11">
        <v>431.70000000000005</v>
      </c>
      <c r="I302" s="3">
        <v>44649</v>
      </c>
      <c r="J302" s="5" t="s">
        <v>913</v>
      </c>
      <c r="K302" s="5" t="s">
        <v>914</v>
      </c>
      <c r="L302" s="5" t="s">
        <v>552</v>
      </c>
      <c r="M302" s="38" t="s">
        <v>204</v>
      </c>
    </row>
    <row r="303" spans="1:13" ht="17.25" thickBot="1" x14ac:dyDescent="0.35">
      <c r="A303" s="12" t="s">
        <v>475</v>
      </c>
      <c r="B303" s="5" t="s">
        <v>755</v>
      </c>
      <c r="C303" s="5" t="s">
        <v>756</v>
      </c>
      <c r="D303" s="5"/>
      <c r="E303" s="5"/>
      <c r="F303" s="5">
        <v>26</v>
      </c>
      <c r="G303" s="12">
        <v>561.59</v>
      </c>
      <c r="H303" s="11">
        <v>14601.34</v>
      </c>
      <c r="I303" s="3">
        <v>44649</v>
      </c>
      <c r="J303" s="5" t="s">
        <v>915</v>
      </c>
      <c r="K303" s="5" t="s">
        <v>914</v>
      </c>
      <c r="L303" s="5" t="s">
        <v>552</v>
      </c>
      <c r="M303" s="38" t="s">
        <v>204</v>
      </c>
    </row>
    <row r="304" spans="1:13" ht="17.25" thickBot="1" x14ac:dyDescent="0.35">
      <c r="A304" s="12" t="s">
        <v>475</v>
      </c>
      <c r="B304" s="5" t="s">
        <v>916</v>
      </c>
      <c r="C304" s="5" t="s">
        <v>917</v>
      </c>
      <c r="D304" s="5"/>
      <c r="E304" s="5"/>
      <c r="F304" s="5">
        <v>25</v>
      </c>
      <c r="G304" s="12">
        <v>114.1</v>
      </c>
      <c r="H304" s="11">
        <v>2852.5</v>
      </c>
      <c r="I304" s="3">
        <v>44650</v>
      </c>
      <c r="J304" s="5" t="s">
        <v>918</v>
      </c>
      <c r="K304" s="5" t="s">
        <v>181</v>
      </c>
      <c r="L304" s="5" t="s">
        <v>274</v>
      </c>
      <c r="M304" s="38" t="s">
        <v>204</v>
      </c>
    </row>
    <row r="305" spans="1:13" ht="17.25" thickBot="1" x14ac:dyDescent="0.35">
      <c r="A305" s="12" t="s">
        <v>475</v>
      </c>
      <c r="B305" s="5" t="s">
        <v>916</v>
      </c>
      <c r="C305" s="5" t="s">
        <v>917</v>
      </c>
      <c r="D305" s="5"/>
      <c r="E305" s="5"/>
      <c r="F305" s="5">
        <v>80</v>
      </c>
      <c r="G305" s="12">
        <v>114.1</v>
      </c>
      <c r="H305" s="11">
        <v>9128</v>
      </c>
      <c r="I305" s="3">
        <v>44650</v>
      </c>
      <c r="J305" s="5" t="s">
        <v>919</v>
      </c>
      <c r="K305" s="5" t="s">
        <v>181</v>
      </c>
      <c r="L305" s="5" t="s">
        <v>274</v>
      </c>
      <c r="M305" s="38" t="s">
        <v>204</v>
      </c>
    </row>
    <row r="306" spans="1:13" ht="17.25" thickBot="1" x14ac:dyDescent="0.35">
      <c r="A306" s="12" t="s">
        <v>861</v>
      </c>
      <c r="B306" s="5" t="s">
        <v>40</v>
      </c>
      <c r="C306" s="5" t="s">
        <v>119</v>
      </c>
      <c r="D306" s="5"/>
      <c r="E306" s="5"/>
      <c r="F306" s="5">
        <v>12</v>
      </c>
      <c r="G306" s="12">
        <v>56400</v>
      </c>
      <c r="H306" s="11">
        <v>676800</v>
      </c>
      <c r="I306" s="3">
        <v>44650</v>
      </c>
      <c r="J306" s="5" t="s">
        <v>920</v>
      </c>
      <c r="K306" s="5" t="s">
        <v>186</v>
      </c>
      <c r="L306" s="5" t="s">
        <v>279</v>
      </c>
      <c r="M306" s="38" t="s">
        <v>204</v>
      </c>
    </row>
    <row r="307" spans="1:13" ht="17.25" thickBot="1" x14ac:dyDescent="0.35">
      <c r="A307" s="12" t="s">
        <v>475</v>
      </c>
      <c r="B307" s="5" t="s">
        <v>921</v>
      </c>
      <c r="C307" s="5" t="s">
        <v>922</v>
      </c>
      <c r="D307" s="5"/>
      <c r="E307" s="5"/>
      <c r="F307" s="5">
        <v>12</v>
      </c>
      <c r="G307" s="12">
        <v>90.6</v>
      </c>
      <c r="H307" s="11">
        <v>1087.1999999999998</v>
      </c>
      <c r="I307" s="3">
        <v>44650</v>
      </c>
      <c r="J307" s="5" t="s">
        <v>923</v>
      </c>
      <c r="K307" s="5" t="s">
        <v>181</v>
      </c>
      <c r="L307" s="5" t="s">
        <v>274</v>
      </c>
      <c r="M307" s="38" t="s">
        <v>204</v>
      </c>
    </row>
    <row r="308" spans="1:13" ht="17.25" thickBot="1" x14ac:dyDescent="0.35">
      <c r="A308" s="12" t="s">
        <v>475</v>
      </c>
      <c r="B308" s="5" t="s">
        <v>272</v>
      </c>
      <c r="C308" s="5" t="s">
        <v>273</v>
      </c>
      <c r="D308" s="5"/>
      <c r="E308" s="5"/>
      <c r="F308" s="5">
        <v>2500</v>
      </c>
      <c r="G308" s="12">
        <v>19.89</v>
      </c>
      <c r="H308" s="11">
        <v>49725</v>
      </c>
      <c r="I308" s="3">
        <v>44651</v>
      </c>
      <c r="J308" s="5" t="s">
        <v>924</v>
      </c>
      <c r="K308" s="5" t="s">
        <v>181</v>
      </c>
      <c r="L308" s="5" t="s">
        <v>274</v>
      </c>
      <c r="M308" s="38" t="s">
        <v>204</v>
      </c>
    </row>
    <row r="309" spans="1:13" ht="17.25" thickBot="1" x14ac:dyDescent="0.35">
      <c r="A309" s="12" t="s">
        <v>925</v>
      </c>
      <c r="B309" s="5" t="s">
        <v>926</v>
      </c>
      <c r="C309" s="5" t="s">
        <v>927</v>
      </c>
      <c r="D309" s="5"/>
      <c r="E309" s="5"/>
      <c r="F309" s="5">
        <v>100</v>
      </c>
      <c r="G309" s="12">
        <v>209.9</v>
      </c>
      <c r="H309" s="11">
        <v>20990</v>
      </c>
      <c r="I309" s="3">
        <v>44651</v>
      </c>
      <c r="J309" s="5" t="s">
        <v>928</v>
      </c>
      <c r="K309" s="5" t="s">
        <v>929</v>
      </c>
      <c r="L309" s="5" t="s">
        <v>552</v>
      </c>
      <c r="M309" s="38" t="s">
        <v>204</v>
      </c>
    </row>
    <row r="310" spans="1:13" ht="17.25" thickBot="1" x14ac:dyDescent="0.35">
      <c r="A310" s="12" t="s">
        <v>531</v>
      </c>
      <c r="B310" s="5" t="s">
        <v>12</v>
      </c>
      <c r="C310" s="5" t="s">
        <v>69</v>
      </c>
      <c r="D310" s="5"/>
      <c r="E310" s="5"/>
      <c r="F310" s="5">
        <v>240</v>
      </c>
      <c r="G310" s="12">
        <v>129</v>
      </c>
      <c r="H310" s="11">
        <v>30960</v>
      </c>
      <c r="I310" s="3">
        <v>44651</v>
      </c>
      <c r="J310" s="5" t="s">
        <v>928</v>
      </c>
      <c r="K310" s="5" t="s">
        <v>930</v>
      </c>
      <c r="L310" s="5" t="s">
        <v>931</v>
      </c>
      <c r="M310" s="38" t="s">
        <v>204</v>
      </c>
    </row>
    <row r="311" spans="1:13" ht="17.25" thickBot="1" x14ac:dyDescent="0.35">
      <c r="A311" s="12" t="s">
        <v>475</v>
      </c>
      <c r="B311" s="5" t="s">
        <v>413</v>
      </c>
      <c r="C311" s="5" t="s">
        <v>414</v>
      </c>
      <c r="D311" s="5"/>
      <c r="E311" s="5"/>
      <c r="F311" s="5">
        <v>3000</v>
      </c>
      <c r="G311" s="12">
        <v>6.23</v>
      </c>
      <c r="H311" s="11">
        <v>18690</v>
      </c>
      <c r="I311" s="3">
        <v>44651</v>
      </c>
      <c r="J311" s="5" t="s">
        <v>932</v>
      </c>
      <c r="K311" s="5" t="s">
        <v>933</v>
      </c>
      <c r="L311" s="5" t="s">
        <v>536</v>
      </c>
      <c r="M311" s="38" t="s">
        <v>204</v>
      </c>
    </row>
    <row r="312" spans="1:13" ht="17.25" thickBot="1" x14ac:dyDescent="0.35">
      <c r="A312" s="12" t="s">
        <v>934</v>
      </c>
      <c r="B312" s="5" t="s">
        <v>935</v>
      </c>
      <c r="C312" s="5" t="s">
        <v>936</v>
      </c>
      <c r="D312" s="5"/>
      <c r="E312" s="5"/>
      <c r="F312" s="5">
        <v>16</v>
      </c>
      <c r="G312" s="12">
        <v>13.9</v>
      </c>
      <c r="H312" s="11">
        <v>222.4</v>
      </c>
      <c r="I312" s="3">
        <v>44651</v>
      </c>
      <c r="J312" s="5" t="s">
        <v>937</v>
      </c>
      <c r="K312" s="5" t="s">
        <v>938</v>
      </c>
      <c r="L312" s="5" t="s">
        <v>536</v>
      </c>
      <c r="M312" s="38" t="s">
        <v>204</v>
      </c>
    </row>
    <row r="313" spans="1:13" ht="17.25" thickBot="1" x14ac:dyDescent="0.35">
      <c r="A313" s="12" t="s">
        <v>939</v>
      </c>
      <c r="B313" s="5" t="e">
        <v>#N/A</v>
      </c>
      <c r="C313" s="39" t="s">
        <v>940</v>
      </c>
      <c r="D313" s="5"/>
      <c r="E313" s="5"/>
      <c r="F313" s="5">
        <v>4</v>
      </c>
      <c r="G313" s="12">
        <v>31875</v>
      </c>
      <c r="H313" s="11">
        <v>127500</v>
      </c>
      <c r="I313" s="3">
        <v>44621</v>
      </c>
      <c r="J313" s="5" t="s">
        <v>941</v>
      </c>
      <c r="K313" s="5" t="s">
        <v>177</v>
      </c>
      <c r="L313" s="5" t="s">
        <v>274</v>
      </c>
      <c r="M313" s="38" t="s">
        <v>204</v>
      </c>
    </row>
    <row r="314" spans="1:13" ht="17.25" thickBot="1" x14ac:dyDescent="0.35">
      <c r="A314" s="12" t="s">
        <v>812</v>
      </c>
      <c r="B314" s="5" t="s">
        <v>942</v>
      </c>
      <c r="C314" s="5" t="s">
        <v>943</v>
      </c>
      <c r="D314" s="5"/>
      <c r="E314" s="5"/>
      <c r="F314" s="5">
        <v>14</v>
      </c>
      <c r="G314" s="12">
        <v>33666.92</v>
      </c>
      <c r="H314" s="11">
        <v>471336.88</v>
      </c>
      <c r="I314" s="3">
        <v>44623</v>
      </c>
      <c r="J314" s="5" t="s">
        <v>944</v>
      </c>
      <c r="K314" s="5" t="s">
        <v>479</v>
      </c>
      <c r="L314" s="5" t="s">
        <v>279</v>
      </c>
      <c r="M314" s="38" t="s">
        <v>204</v>
      </c>
    </row>
    <row r="315" spans="1:13" ht="17.25" thickBot="1" x14ac:dyDescent="0.35">
      <c r="A315" s="12" t="s">
        <v>211</v>
      </c>
      <c r="B315" s="5" t="s">
        <v>9</v>
      </c>
      <c r="C315" s="5" t="s">
        <v>66</v>
      </c>
      <c r="D315" s="5"/>
      <c r="E315" s="5"/>
      <c r="F315" s="5">
        <v>16</v>
      </c>
      <c r="G315" s="12">
        <v>240.8</v>
      </c>
      <c r="H315" s="11">
        <v>3852.8</v>
      </c>
      <c r="I315" s="3">
        <v>44628</v>
      </c>
      <c r="J315" s="5" t="s">
        <v>945</v>
      </c>
      <c r="K315" s="5" t="s">
        <v>946</v>
      </c>
      <c r="L315" s="5" t="s">
        <v>274</v>
      </c>
      <c r="M315" s="38" t="s">
        <v>204</v>
      </c>
    </row>
    <row r="316" spans="1:13" ht="17.25" thickBot="1" x14ac:dyDescent="0.35">
      <c r="A316" s="12" t="s">
        <v>211</v>
      </c>
      <c r="B316" s="5" t="s">
        <v>9</v>
      </c>
      <c r="C316" s="5" t="s">
        <v>66</v>
      </c>
      <c r="D316" s="5"/>
      <c r="E316" s="5"/>
      <c r="F316" s="5">
        <v>8</v>
      </c>
      <c r="G316" s="12">
        <v>240.8</v>
      </c>
      <c r="H316" s="11">
        <v>1926.4</v>
      </c>
      <c r="I316" s="3">
        <v>44628</v>
      </c>
      <c r="J316" s="5" t="s">
        <v>947</v>
      </c>
      <c r="K316" s="5" t="s">
        <v>156</v>
      </c>
      <c r="L316" s="5" t="s">
        <v>274</v>
      </c>
      <c r="M316" s="38" t="s">
        <v>204</v>
      </c>
    </row>
    <row r="317" spans="1:13" ht="17.25" thickBot="1" x14ac:dyDescent="0.35">
      <c r="A317" s="12" t="s">
        <v>948</v>
      </c>
      <c r="B317" s="5" t="s">
        <v>949</v>
      </c>
      <c r="C317" s="5" t="s">
        <v>950</v>
      </c>
      <c r="D317" s="5"/>
      <c r="E317" s="5"/>
      <c r="F317" s="5">
        <v>1</v>
      </c>
      <c r="G317" s="12">
        <v>14.49</v>
      </c>
      <c r="H317" s="11">
        <v>14.49</v>
      </c>
      <c r="I317" s="3">
        <v>44628</v>
      </c>
      <c r="J317" s="5" t="s">
        <v>951</v>
      </c>
      <c r="K317" s="5" t="s">
        <v>952</v>
      </c>
      <c r="L317" s="5" t="s">
        <v>274</v>
      </c>
      <c r="M317" s="38" t="s">
        <v>204</v>
      </c>
    </row>
    <row r="318" spans="1:13" ht="17.25" thickBot="1" x14ac:dyDescent="0.35">
      <c r="A318" s="12" t="s">
        <v>953</v>
      </c>
      <c r="B318" s="5" t="s">
        <v>954</v>
      </c>
      <c r="C318" t="s">
        <v>955</v>
      </c>
      <c r="D318" s="5"/>
      <c r="E318" s="5"/>
      <c r="F318" s="5">
        <v>8</v>
      </c>
      <c r="G318" s="12">
        <v>276.45</v>
      </c>
      <c r="H318" s="11">
        <v>2211.6</v>
      </c>
      <c r="I318" s="3">
        <v>44631</v>
      </c>
      <c r="J318" s="5" t="s">
        <v>956</v>
      </c>
      <c r="K318" s="5" t="s">
        <v>957</v>
      </c>
      <c r="L318" s="5" t="s">
        <v>279</v>
      </c>
      <c r="M318" s="38" t="s">
        <v>204</v>
      </c>
    </row>
    <row r="319" spans="1:13" ht="17.25" thickBot="1" x14ac:dyDescent="0.35">
      <c r="A319" s="12" t="s">
        <v>958</v>
      </c>
      <c r="B319" s="5" t="s">
        <v>959</v>
      </c>
      <c r="C319" s="5" t="s">
        <v>960</v>
      </c>
      <c r="D319" s="5"/>
      <c r="E319" s="5"/>
      <c r="F319" s="5">
        <v>903</v>
      </c>
      <c r="G319" s="12">
        <v>431.2</v>
      </c>
      <c r="H319" s="11">
        <v>389373.6</v>
      </c>
      <c r="I319" s="3">
        <v>44634</v>
      </c>
      <c r="J319" s="5" t="s">
        <v>961</v>
      </c>
      <c r="K319" s="5" t="s">
        <v>962</v>
      </c>
      <c r="L319" s="5" t="s">
        <v>274</v>
      </c>
      <c r="M319" s="38" t="s">
        <v>204</v>
      </c>
    </row>
    <row r="320" spans="1:13" ht="17.25" thickBot="1" x14ac:dyDescent="0.35">
      <c r="A320" s="12" t="s">
        <v>958</v>
      </c>
      <c r="B320" s="5" t="s">
        <v>959</v>
      </c>
      <c r="C320" s="5" t="s">
        <v>960</v>
      </c>
      <c r="D320" s="5"/>
      <c r="E320" s="5"/>
      <c r="F320" s="5">
        <v>19</v>
      </c>
      <c r="G320" s="12">
        <v>431.2</v>
      </c>
      <c r="H320" s="11">
        <v>8192.7999999999993</v>
      </c>
      <c r="I320" s="3">
        <v>44634</v>
      </c>
      <c r="J320" s="5" t="s">
        <v>963</v>
      </c>
      <c r="K320" s="5" t="s">
        <v>962</v>
      </c>
      <c r="L320" s="5" t="s">
        <v>274</v>
      </c>
      <c r="M320" s="38" t="s">
        <v>204</v>
      </c>
    </row>
    <row r="321" spans="1:13" ht="17.25" thickBot="1" x14ac:dyDescent="0.35">
      <c r="A321" s="12" t="s">
        <v>964</v>
      </c>
      <c r="B321" s="5" t="s">
        <v>410</v>
      </c>
      <c r="C321" s="5" t="s">
        <v>411</v>
      </c>
      <c r="D321" s="5"/>
      <c r="E321" s="5"/>
      <c r="F321" s="5">
        <v>200</v>
      </c>
      <c r="G321" s="12">
        <v>6.5</v>
      </c>
      <c r="H321" s="11">
        <v>1300</v>
      </c>
      <c r="I321" s="3">
        <v>44634</v>
      </c>
      <c r="J321" s="5" t="s">
        <v>965</v>
      </c>
      <c r="K321" s="5" t="s">
        <v>966</v>
      </c>
      <c r="L321" s="5" t="s">
        <v>536</v>
      </c>
      <c r="M321" s="38" t="s">
        <v>204</v>
      </c>
    </row>
    <row r="322" spans="1:13" ht="17.25" thickBot="1" x14ac:dyDescent="0.35">
      <c r="A322" s="12" t="s">
        <v>542</v>
      </c>
      <c r="B322" s="5" t="s">
        <v>45</v>
      </c>
      <c r="C322" s="5" t="s">
        <v>124</v>
      </c>
      <c r="D322" s="5"/>
      <c r="E322" s="5"/>
      <c r="F322" s="5">
        <v>105</v>
      </c>
      <c r="G322" s="12">
        <v>17</v>
      </c>
      <c r="H322" s="11">
        <v>1785</v>
      </c>
      <c r="I322" s="3">
        <v>44637</v>
      </c>
      <c r="J322" s="5" t="s">
        <v>543</v>
      </c>
      <c r="K322" s="5" t="s">
        <v>191</v>
      </c>
      <c r="L322" s="5" t="s">
        <v>274</v>
      </c>
      <c r="M322" s="38" t="s">
        <v>204</v>
      </c>
    </row>
    <row r="323" spans="1:13" ht="17.25" thickBot="1" x14ac:dyDescent="0.35">
      <c r="A323" s="12" t="s">
        <v>542</v>
      </c>
      <c r="B323" s="5" t="s">
        <v>967</v>
      </c>
      <c r="C323" s="39" t="s">
        <v>968</v>
      </c>
      <c r="D323" s="5"/>
      <c r="E323" s="5"/>
      <c r="F323" s="5">
        <v>2</v>
      </c>
      <c r="G323" s="12">
        <v>507</v>
      </c>
      <c r="H323" s="11">
        <v>1014</v>
      </c>
      <c r="I323" s="3">
        <v>44637</v>
      </c>
      <c r="J323" s="5" t="s">
        <v>969</v>
      </c>
      <c r="K323" s="5" t="s">
        <v>970</v>
      </c>
      <c r="L323" s="5" t="s">
        <v>279</v>
      </c>
      <c r="M323" s="38" t="s">
        <v>204</v>
      </c>
    </row>
    <row r="324" spans="1:13" ht="17.25" thickBot="1" x14ac:dyDescent="0.35">
      <c r="A324" s="12" t="s">
        <v>547</v>
      </c>
      <c r="B324" s="5" t="s">
        <v>971</v>
      </c>
      <c r="C324" s="5" t="s">
        <v>972</v>
      </c>
      <c r="D324" s="5"/>
      <c r="E324" s="5"/>
      <c r="F324" s="5">
        <v>2</v>
      </c>
      <c r="G324" s="12">
        <v>113</v>
      </c>
      <c r="H324" s="11">
        <v>226</v>
      </c>
      <c r="I324" s="3">
        <v>44638</v>
      </c>
      <c r="J324" s="5" t="s">
        <v>550</v>
      </c>
      <c r="K324" s="5" t="s">
        <v>551</v>
      </c>
      <c r="L324" s="5" t="s">
        <v>552</v>
      </c>
      <c r="M324" s="38" t="s">
        <v>204</v>
      </c>
    </row>
    <row r="325" spans="1:13" ht="17.25" thickBot="1" x14ac:dyDescent="0.35">
      <c r="A325" s="12" t="s">
        <v>964</v>
      </c>
      <c r="B325" s="5" t="s">
        <v>973</v>
      </c>
      <c r="C325" s="5" t="s">
        <v>974</v>
      </c>
      <c r="D325" s="5"/>
      <c r="E325" s="5"/>
      <c r="F325" s="5">
        <v>40</v>
      </c>
      <c r="G325" s="12">
        <v>7.2</v>
      </c>
      <c r="H325" s="11">
        <v>288</v>
      </c>
      <c r="I325" s="3">
        <v>44642</v>
      </c>
      <c r="J325" s="5" t="s">
        <v>975</v>
      </c>
      <c r="K325" s="5" t="s">
        <v>976</v>
      </c>
      <c r="L325" s="5" t="s">
        <v>274</v>
      </c>
      <c r="M325" s="38" t="s">
        <v>204</v>
      </c>
    </row>
    <row r="326" spans="1:13" ht="17.25" thickBot="1" x14ac:dyDescent="0.35">
      <c r="A326" s="12" t="s">
        <v>721</v>
      </c>
      <c r="B326" s="5" t="s">
        <v>977</v>
      </c>
      <c r="C326" s="5" t="s">
        <v>978</v>
      </c>
      <c r="D326" s="5"/>
      <c r="E326" s="5"/>
      <c r="F326" s="5">
        <v>8</v>
      </c>
      <c r="G326" s="12">
        <v>12.1</v>
      </c>
      <c r="H326" s="11">
        <v>96.8</v>
      </c>
      <c r="I326" s="3">
        <v>44642</v>
      </c>
      <c r="J326" s="5" t="s">
        <v>979</v>
      </c>
      <c r="K326" s="5" t="s">
        <v>723</v>
      </c>
      <c r="L326" s="5" t="s">
        <v>536</v>
      </c>
      <c r="M326" s="38" t="s">
        <v>204</v>
      </c>
    </row>
    <row r="327" spans="1:13" ht="17.25" thickBot="1" x14ac:dyDescent="0.35">
      <c r="A327" s="12" t="s">
        <v>980</v>
      </c>
      <c r="B327" s="5" t="s">
        <v>981</v>
      </c>
      <c r="C327" s="5" t="s">
        <v>982</v>
      </c>
      <c r="D327" s="5"/>
      <c r="E327" s="5"/>
      <c r="F327" s="5">
        <v>30</v>
      </c>
      <c r="G327" s="12">
        <v>75.400000000000006</v>
      </c>
      <c r="H327" s="11">
        <v>2262</v>
      </c>
      <c r="I327" s="3">
        <v>44644</v>
      </c>
      <c r="J327" s="5" t="s">
        <v>983</v>
      </c>
      <c r="K327" s="5" t="s">
        <v>984</v>
      </c>
      <c r="L327" s="5" t="s">
        <v>552</v>
      </c>
      <c r="M327" s="38" t="s">
        <v>204</v>
      </c>
    </row>
    <row r="328" spans="1:13" ht="17.25" thickBot="1" x14ac:dyDescent="0.35">
      <c r="A328" s="12" t="s">
        <v>750</v>
      </c>
      <c r="B328" s="5" t="s">
        <v>985</v>
      </c>
      <c r="C328" s="5" t="s">
        <v>986</v>
      </c>
      <c r="D328" s="5"/>
      <c r="E328" s="5"/>
      <c r="F328" s="5">
        <v>50</v>
      </c>
      <c r="G328" s="12">
        <v>14.5</v>
      </c>
      <c r="H328" s="11">
        <v>725</v>
      </c>
      <c r="I328" s="3">
        <v>44644</v>
      </c>
      <c r="J328" s="5" t="s">
        <v>987</v>
      </c>
      <c r="K328" s="5" t="s">
        <v>988</v>
      </c>
      <c r="L328" s="5" t="s">
        <v>536</v>
      </c>
      <c r="M328" s="38" t="s">
        <v>204</v>
      </c>
    </row>
    <row r="329" spans="1:13" ht="17.25" thickBot="1" x14ac:dyDescent="0.35">
      <c r="A329" s="12" t="s">
        <v>750</v>
      </c>
      <c r="B329" s="5" t="s">
        <v>989</v>
      </c>
      <c r="C329" s="5" t="s">
        <v>990</v>
      </c>
      <c r="D329" s="5"/>
      <c r="E329" s="5"/>
      <c r="F329" s="5">
        <v>6</v>
      </c>
      <c r="G329" s="12">
        <v>115</v>
      </c>
      <c r="H329" s="11">
        <v>690</v>
      </c>
      <c r="I329" s="3">
        <v>44644</v>
      </c>
      <c r="J329" s="5" t="s">
        <v>987</v>
      </c>
      <c r="K329" s="5" t="s">
        <v>988</v>
      </c>
      <c r="L329" s="5" t="s">
        <v>536</v>
      </c>
      <c r="M329" s="38" t="s">
        <v>204</v>
      </c>
    </row>
    <row r="330" spans="1:13" ht="17.25" thickBot="1" x14ac:dyDescent="0.35">
      <c r="A330" s="12" t="s">
        <v>750</v>
      </c>
      <c r="B330" s="5" t="s">
        <v>991</v>
      </c>
      <c r="C330" s="5" t="s">
        <v>992</v>
      </c>
      <c r="D330" s="5"/>
      <c r="E330" s="5"/>
      <c r="F330" s="5">
        <v>1000</v>
      </c>
      <c r="G330" s="12">
        <v>43</v>
      </c>
      <c r="H330" s="11">
        <v>43000</v>
      </c>
      <c r="I330" s="3">
        <v>44644</v>
      </c>
      <c r="J330" s="5" t="s">
        <v>987</v>
      </c>
      <c r="K330" s="5" t="s">
        <v>988</v>
      </c>
      <c r="L330" s="5" t="s">
        <v>536</v>
      </c>
      <c r="M330" s="38" t="s">
        <v>204</v>
      </c>
    </row>
    <row r="331" spans="1:13" ht="17.25" thickBot="1" x14ac:dyDescent="0.35">
      <c r="A331" s="12" t="s">
        <v>750</v>
      </c>
      <c r="B331" s="5" t="s">
        <v>993</v>
      </c>
      <c r="C331" s="5" t="s">
        <v>994</v>
      </c>
      <c r="D331" s="5"/>
      <c r="E331" s="5"/>
      <c r="F331" s="5">
        <v>5</v>
      </c>
      <c r="G331" s="12">
        <v>25</v>
      </c>
      <c r="H331" s="11">
        <v>125</v>
      </c>
      <c r="I331" s="3">
        <v>44644</v>
      </c>
      <c r="J331" s="5" t="s">
        <v>987</v>
      </c>
      <c r="K331" s="5" t="s">
        <v>988</v>
      </c>
      <c r="L331" s="5" t="s">
        <v>536</v>
      </c>
      <c r="M331" s="38" t="s">
        <v>204</v>
      </c>
    </row>
    <row r="332" spans="1:13" ht="17.25" thickBot="1" x14ac:dyDescent="0.35">
      <c r="A332" s="12" t="s">
        <v>750</v>
      </c>
      <c r="B332" s="5" t="s">
        <v>985</v>
      </c>
      <c r="C332" s="5" t="s">
        <v>986</v>
      </c>
      <c r="D332" s="5"/>
      <c r="E332" s="5"/>
      <c r="F332" s="5">
        <v>10</v>
      </c>
      <c r="G332" s="12">
        <v>14.5</v>
      </c>
      <c r="H332" s="11">
        <v>145</v>
      </c>
      <c r="I332" s="3">
        <v>44644</v>
      </c>
      <c r="J332" s="5" t="s">
        <v>762</v>
      </c>
      <c r="K332" s="5" t="s">
        <v>763</v>
      </c>
      <c r="L332" s="5" t="s">
        <v>536</v>
      </c>
      <c r="M332" s="38" t="s">
        <v>204</v>
      </c>
    </row>
    <row r="333" spans="1:13" ht="17.25" thickBot="1" x14ac:dyDescent="0.35">
      <c r="A333" s="12" t="s">
        <v>750</v>
      </c>
      <c r="B333" s="5" t="s">
        <v>991</v>
      </c>
      <c r="C333" s="5" t="s">
        <v>992</v>
      </c>
      <c r="D333" s="5"/>
      <c r="E333" s="5"/>
      <c r="F333" s="5">
        <v>25</v>
      </c>
      <c r="G333" s="12">
        <v>43</v>
      </c>
      <c r="H333" s="11">
        <v>1075</v>
      </c>
      <c r="I333" s="3">
        <v>44644</v>
      </c>
      <c r="J333" s="5" t="s">
        <v>762</v>
      </c>
      <c r="K333" s="5" t="s">
        <v>763</v>
      </c>
      <c r="L333" s="5" t="s">
        <v>536</v>
      </c>
      <c r="M333" s="38" t="s">
        <v>204</v>
      </c>
    </row>
    <row r="334" spans="1:13" ht="17.25" thickBot="1" x14ac:dyDescent="0.35">
      <c r="A334" s="12" t="s">
        <v>750</v>
      </c>
      <c r="B334" s="5" t="s">
        <v>995</v>
      </c>
      <c r="C334" s="5" t="s">
        <v>996</v>
      </c>
      <c r="D334" s="5"/>
      <c r="E334" s="5"/>
      <c r="F334" s="5">
        <v>100</v>
      </c>
      <c r="G334" s="12">
        <v>178.84</v>
      </c>
      <c r="H334" s="11">
        <v>17884</v>
      </c>
      <c r="I334" s="3">
        <v>44644</v>
      </c>
      <c r="J334" s="5" t="s">
        <v>762</v>
      </c>
      <c r="K334" s="5" t="s">
        <v>763</v>
      </c>
      <c r="L334" s="5" t="s">
        <v>536</v>
      </c>
      <c r="M334" s="38" t="s">
        <v>204</v>
      </c>
    </row>
    <row r="335" spans="1:13" ht="17.25" thickBot="1" x14ac:dyDescent="0.35">
      <c r="A335" s="12" t="s">
        <v>750</v>
      </c>
      <c r="B335" s="5" t="s">
        <v>997</v>
      </c>
      <c r="C335" s="5" t="s">
        <v>998</v>
      </c>
      <c r="D335" s="5"/>
      <c r="E335" s="5"/>
      <c r="F335" s="5">
        <v>100</v>
      </c>
      <c r="G335" s="12">
        <v>50</v>
      </c>
      <c r="H335" s="11">
        <v>5000</v>
      </c>
      <c r="I335" s="3">
        <v>44644</v>
      </c>
      <c r="J335" s="5" t="s">
        <v>762</v>
      </c>
      <c r="K335" s="5" t="s">
        <v>763</v>
      </c>
      <c r="L335" s="5" t="s">
        <v>536</v>
      </c>
      <c r="M335" s="38" t="s">
        <v>204</v>
      </c>
    </row>
    <row r="336" spans="1:13" ht="17.25" thickBot="1" x14ac:dyDescent="0.35">
      <c r="A336" s="12" t="s">
        <v>750</v>
      </c>
      <c r="B336" s="5" t="s">
        <v>999</v>
      </c>
      <c r="C336" s="5" t="s">
        <v>1000</v>
      </c>
      <c r="D336" s="5"/>
      <c r="E336" s="5"/>
      <c r="F336" s="5">
        <v>50</v>
      </c>
      <c r="G336" s="12">
        <v>44.71</v>
      </c>
      <c r="H336" s="11">
        <v>2235.5</v>
      </c>
      <c r="I336" s="3">
        <v>44644</v>
      </c>
      <c r="J336" s="5" t="s">
        <v>762</v>
      </c>
      <c r="K336" s="5" t="s">
        <v>763</v>
      </c>
      <c r="L336" s="5" t="s">
        <v>536</v>
      </c>
      <c r="M336" s="38" t="s">
        <v>204</v>
      </c>
    </row>
    <row r="337" spans="1:13" ht="17.25" thickBot="1" x14ac:dyDescent="0.35">
      <c r="A337" s="12" t="s">
        <v>750</v>
      </c>
      <c r="B337" s="5" t="s">
        <v>1001</v>
      </c>
      <c r="C337" s="5" t="s">
        <v>1002</v>
      </c>
      <c r="D337" s="5"/>
      <c r="E337" s="5"/>
      <c r="F337" s="5">
        <v>100</v>
      </c>
      <c r="G337" s="12">
        <v>70</v>
      </c>
      <c r="H337" s="11">
        <v>7000</v>
      </c>
      <c r="I337" s="3">
        <v>44644</v>
      </c>
      <c r="J337" s="5" t="s">
        <v>762</v>
      </c>
      <c r="K337" s="5" t="s">
        <v>763</v>
      </c>
      <c r="L337" s="5" t="s">
        <v>536</v>
      </c>
      <c r="M337" s="38" t="s">
        <v>204</v>
      </c>
    </row>
    <row r="338" spans="1:13" ht="17.25" thickBot="1" x14ac:dyDescent="0.35">
      <c r="A338" s="12" t="s">
        <v>1003</v>
      </c>
      <c r="B338" s="5" t="s">
        <v>1004</v>
      </c>
      <c r="C338" s="5" t="s">
        <v>1005</v>
      </c>
      <c r="D338" s="5"/>
      <c r="E338" s="5"/>
      <c r="F338" s="5">
        <v>10</v>
      </c>
      <c r="G338" s="12">
        <v>5</v>
      </c>
      <c r="H338" s="11">
        <v>50</v>
      </c>
      <c r="I338" s="3">
        <v>44644</v>
      </c>
      <c r="J338" s="5" t="s">
        <v>1006</v>
      </c>
      <c r="K338" s="5" t="s">
        <v>1007</v>
      </c>
      <c r="L338" s="5" t="s">
        <v>536</v>
      </c>
      <c r="M338" s="38" t="s">
        <v>204</v>
      </c>
    </row>
    <row r="339" spans="1:13" ht="17.25" thickBot="1" x14ac:dyDescent="0.35">
      <c r="A339" s="12" t="s">
        <v>1003</v>
      </c>
      <c r="B339" s="5" t="s">
        <v>1008</v>
      </c>
      <c r="C339" s="5" t="s">
        <v>1009</v>
      </c>
      <c r="D339" s="5"/>
      <c r="E339" s="5"/>
      <c r="F339" s="5">
        <v>80</v>
      </c>
      <c r="G339" s="12">
        <v>8.7799999999999994</v>
      </c>
      <c r="H339" s="11">
        <v>702.4</v>
      </c>
      <c r="I339" s="3">
        <v>44644</v>
      </c>
      <c r="J339" s="5" t="s">
        <v>1010</v>
      </c>
      <c r="K339" s="5" t="s">
        <v>1011</v>
      </c>
      <c r="L339" s="5" t="s">
        <v>552</v>
      </c>
      <c r="M339" s="38" t="s">
        <v>204</v>
      </c>
    </row>
    <row r="340" spans="1:13" ht="17.25" thickBot="1" x14ac:dyDescent="0.35">
      <c r="A340" s="12" t="s">
        <v>1003</v>
      </c>
      <c r="B340" s="5" t="s">
        <v>1012</v>
      </c>
      <c r="C340" s="5" t="s">
        <v>1013</v>
      </c>
      <c r="D340" s="5"/>
      <c r="E340" s="5"/>
      <c r="F340" s="5">
        <v>60</v>
      </c>
      <c r="G340" s="12">
        <v>14.67</v>
      </c>
      <c r="H340" s="11">
        <v>880.2</v>
      </c>
      <c r="I340" s="3">
        <v>44644</v>
      </c>
      <c r="J340" s="5" t="s">
        <v>1014</v>
      </c>
      <c r="K340" s="5" t="s">
        <v>1011</v>
      </c>
      <c r="L340" s="5" t="s">
        <v>552</v>
      </c>
      <c r="M340" s="38" t="s">
        <v>204</v>
      </c>
    </row>
    <row r="341" spans="1:13" ht="17.25" thickBot="1" x14ac:dyDescent="0.35">
      <c r="A341" s="12" t="s">
        <v>1015</v>
      </c>
      <c r="B341" s="5" t="s">
        <v>1016</v>
      </c>
      <c r="C341" s="5" t="s">
        <v>1017</v>
      </c>
      <c r="D341" s="5"/>
      <c r="E341" s="5"/>
      <c r="F341" s="5">
        <v>10</v>
      </c>
      <c r="G341" s="12">
        <v>12.9</v>
      </c>
      <c r="H341" s="11">
        <v>129</v>
      </c>
      <c r="I341" s="3">
        <v>44644</v>
      </c>
      <c r="J341" s="5" t="s">
        <v>1018</v>
      </c>
      <c r="K341" s="5" t="s">
        <v>1019</v>
      </c>
      <c r="L341" s="5" t="s">
        <v>536</v>
      </c>
      <c r="M341" s="38" t="s">
        <v>204</v>
      </c>
    </row>
    <row r="342" spans="1:13" ht="17.25" thickBot="1" x14ac:dyDescent="0.35">
      <c r="A342" s="12" t="s">
        <v>1020</v>
      </c>
      <c r="B342" s="5" t="s">
        <v>1021</v>
      </c>
      <c r="C342" s="5" t="s">
        <v>1022</v>
      </c>
      <c r="D342" s="5"/>
      <c r="E342" s="5"/>
      <c r="F342" s="5">
        <v>4</v>
      </c>
      <c r="G342" s="12">
        <v>143</v>
      </c>
      <c r="H342" s="11">
        <v>572</v>
      </c>
      <c r="I342" s="3">
        <v>44644</v>
      </c>
      <c r="J342" s="5" t="s">
        <v>1023</v>
      </c>
      <c r="K342" s="5" t="s">
        <v>1024</v>
      </c>
      <c r="L342" s="5" t="s">
        <v>536</v>
      </c>
      <c r="M342" s="38" t="s">
        <v>204</v>
      </c>
    </row>
    <row r="343" spans="1:13" ht="17.25" thickBot="1" x14ac:dyDescent="0.35">
      <c r="A343" s="12" t="s">
        <v>1025</v>
      </c>
      <c r="B343" s="5" t="s">
        <v>1026</v>
      </c>
      <c r="C343" s="5" t="s">
        <v>1027</v>
      </c>
      <c r="D343" s="5"/>
      <c r="E343" s="5"/>
      <c r="F343" s="5">
        <v>3</v>
      </c>
      <c r="G343" s="12">
        <v>9.86</v>
      </c>
      <c r="H343" s="11">
        <v>29.58</v>
      </c>
      <c r="I343" s="3">
        <v>44644</v>
      </c>
      <c r="J343" s="5" t="s">
        <v>1028</v>
      </c>
      <c r="K343" s="5" t="s">
        <v>1029</v>
      </c>
      <c r="L343" s="5" t="s">
        <v>536</v>
      </c>
      <c r="M343" s="38" t="s">
        <v>204</v>
      </c>
    </row>
    <row r="344" spans="1:13" ht="17.25" thickBot="1" x14ac:dyDescent="0.35">
      <c r="A344" s="12" t="s">
        <v>1025</v>
      </c>
      <c r="B344" s="5" t="s">
        <v>1030</v>
      </c>
      <c r="C344" s="5" t="s">
        <v>1031</v>
      </c>
      <c r="D344" s="5"/>
      <c r="E344" s="5"/>
      <c r="F344" s="5">
        <v>20</v>
      </c>
      <c r="G344" s="12">
        <v>10.58</v>
      </c>
      <c r="H344" s="11">
        <v>211.6</v>
      </c>
      <c r="I344" s="3">
        <v>44644</v>
      </c>
      <c r="J344" s="5" t="s">
        <v>1032</v>
      </c>
      <c r="K344" s="5" t="s">
        <v>1029</v>
      </c>
      <c r="L344" s="5" t="s">
        <v>536</v>
      </c>
      <c r="M344" s="38" t="s">
        <v>204</v>
      </c>
    </row>
    <row r="345" spans="1:13" ht="17.25" thickBot="1" x14ac:dyDescent="0.35">
      <c r="A345" s="12" t="s">
        <v>1025</v>
      </c>
      <c r="B345" s="5" t="s">
        <v>1033</v>
      </c>
      <c r="C345" s="5" t="s">
        <v>1034</v>
      </c>
      <c r="D345" s="5"/>
      <c r="E345" s="5"/>
      <c r="F345" s="5">
        <v>90</v>
      </c>
      <c r="G345" s="12">
        <v>3.77</v>
      </c>
      <c r="H345" s="11">
        <v>339.3</v>
      </c>
      <c r="I345" s="3">
        <v>44644</v>
      </c>
      <c r="J345" s="5" t="s">
        <v>1035</v>
      </c>
      <c r="K345" s="5" t="s">
        <v>1029</v>
      </c>
      <c r="L345" s="5" t="s">
        <v>536</v>
      </c>
      <c r="M345" s="38" t="s">
        <v>204</v>
      </c>
    </row>
    <row r="346" spans="1:13" ht="17.25" thickBot="1" x14ac:dyDescent="0.35">
      <c r="A346" s="12" t="s">
        <v>771</v>
      </c>
      <c r="B346" s="5" t="s">
        <v>1036</v>
      </c>
      <c r="C346" s="5" t="s">
        <v>1037</v>
      </c>
      <c r="D346" s="5"/>
      <c r="E346" s="5"/>
      <c r="F346" s="5">
        <v>1</v>
      </c>
      <c r="G346" s="12">
        <v>14.23</v>
      </c>
      <c r="H346" s="11">
        <v>14.23</v>
      </c>
      <c r="I346" s="3">
        <v>44644</v>
      </c>
      <c r="J346" s="5" t="s">
        <v>1038</v>
      </c>
      <c r="K346" s="5" t="s">
        <v>1039</v>
      </c>
      <c r="L346" s="5" t="s">
        <v>274</v>
      </c>
      <c r="M346" s="38" t="s">
        <v>204</v>
      </c>
    </row>
    <row r="347" spans="1:13" ht="17.25" thickBot="1" x14ac:dyDescent="0.35">
      <c r="A347" s="12" t="s">
        <v>1025</v>
      </c>
      <c r="B347" s="5" t="s">
        <v>1040</v>
      </c>
      <c r="C347" s="5" t="s">
        <v>1041</v>
      </c>
      <c r="D347" s="5"/>
      <c r="E347" s="5"/>
      <c r="F347" s="5">
        <v>10</v>
      </c>
      <c r="G347" s="12">
        <v>8.14</v>
      </c>
      <c r="H347" s="11">
        <v>81.400000000000006</v>
      </c>
      <c r="I347" s="3">
        <v>44644</v>
      </c>
      <c r="J347" s="5" t="s">
        <v>1042</v>
      </c>
      <c r="K347" s="5" t="s">
        <v>1029</v>
      </c>
      <c r="L347" s="5" t="s">
        <v>536</v>
      </c>
      <c r="M347" s="38" t="s">
        <v>204</v>
      </c>
    </row>
    <row r="348" spans="1:13" ht="17.25" thickBot="1" x14ac:dyDescent="0.35">
      <c r="A348" s="12" t="s">
        <v>1043</v>
      </c>
      <c r="B348" s="5" t="s">
        <v>1044</v>
      </c>
      <c r="C348" s="5" t="s">
        <v>1045</v>
      </c>
      <c r="D348" s="5"/>
      <c r="E348" s="5"/>
      <c r="F348" s="5">
        <v>2</v>
      </c>
      <c r="G348" s="12">
        <v>86.28</v>
      </c>
      <c r="H348" s="11">
        <v>172.56</v>
      </c>
      <c r="I348" s="3">
        <v>44644</v>
      </c>
      <c r="J348" s="5" t="s">
        <v>1046</v>
      </c>
      <c r="K348" s="5" t="s">
        <v>1047</v>
      </c>
      <c r="L348" s="5" t="s">
        <v>536</v>
      </c>
      <c r="M348" s="38" t="s">
        <v>204</v>
      </c>
    </row>
    <row r="349" spans="1:13" ht="17.25" thickBot="1" x14ac:dyDescent="0.35">
      <c r="A349" s="12" t="s">
        <v>1043</v>
      </c>
      <c r="B349" s="5" t="s">
        <v>1048</v>
      </c>
      <c r="C349" s="5" t="s">
        <v>1049</v>
      </c>
      <c r="D349" s="5"/>
      <c r="E349" s="5"/>
      <c r="F349" s="5">
        <v>100</v>
      </c>
      <c r="G349" s="12">
        <v>350.81</v>
      </c>
      <c r="H349" s="11">
        <v>35081</v>
      </c>
      <c r="I349" s="3">
        <v>44644</v>
      </c>
      <c r="J349" s="5" t="s">
        <v>1046</v>
      </c>
      <c r="K349" s="5" t="s">
        <v>1047</v>
      </c>
      <c r="L349" s="5" t="s">
        <v>536</v>
      </c>
      <c r="M349" s="38" t="s">
        <v>204</v>
      </c>
    </row>
    <row r="350" spans="1:13" ht="17.25" thickBot="1" x14ac:dyDescent="0.35">
      <c r="A350" s="12" t="s">
        <v>1043</v>
      </c>
      <c r="B350" s="5" t="s">
        <v>1050</v>
      </c>
      <c r="C350" s="5" t="s">
        <v>1051</v>
      </c>
      <c r="D350" s="5"/>
      <c r="E350" s="5"/>
      <c r="F350" s="5">
        <v>60</v>
      </c>
      <c r="G350" s="12">
        <v>89</v>
      </c>
      <c r="H350" s="11">
        <v>5340</v>
      </c>
      <c r="I350" s="3">
        <v>44644</v>
      </c>
      <c r="J350" s="5" t="s">
        <v>1046</v>
      </c>
      <c r="K350" s="5" t="s">
        <v>1047</v>
      </c>
      <c r="L350" s="5" t="s">
        <v>536</v>
      </c>
      <c r="M350" s="38" t="s">
        <v>204</v>
      </c>
    </row>
    <row r="351" spans="1:13" ht="17.25" thickBot="1" x14ac:dyDescent="0.35">
      <c r="A351" s="12" t="s">
        <v>1043</v>
      </c>
      <c r="B351" s="5" t="s">
        <v>1052</v>
      </c>
      <c r="C351" s="5" t="s">
        <v>1053</v>
      </c>
      <c r="D351" s="5"/>
      <c r="E351" s="5"/>
      <c r="F351" s="5">
        <v>50</v>
      </c>
      <c r="G351" s="12">
        <v>30.5</v>
      </c>
      <c r="H351" s="11">
        <v>1525</v>
      </c>
      <c r="I351" s="3">
        <v>44644</v>
      </c>
      <c r="J351" s="5" t="s">
        <v>1046</v>
      </c>
      <c r="K351" s="5" t="s">
        <v>1047</v>
      </c>
      <c r="L351" s="5" t="s">
        <v>536</v>
      </c>
      <c r="M351" s="38" t="s">
        <v>204</v>
      </c>
    </row>
    <row r="352" spans="1:13" ht="17.25" thickBot="1" x14ac:dyDescent="0.35">
      <c r="A352" s="12" t="s">
        <v>1043</v>
      </c>
      <c r="B352" s="5" t="s">
        <v>1054</v>
      </c>
      <c r="C352" s="5" t="s">
        <v>1055</v>
      </c>
      <c r="D352" s="5"/>
      <c r="E352" s="5"/>
      <c r="F352" s="5">
        <v>200</v>
      </c>
      <c r="G352" s="12">
        <v>61.63</v>
      </c>
      <c r="H352" s="11">
        <v>12326</v>
      </c>
      <c r="I352" s="3">
        <v>44644</v>
      </c>
      <c r="J352" s="5" t="s">
        <v>1046</v>
      </c>
      <c r="K352" s="5" t="s">
        <v>1047</v>
      </c>
      <c r="L352" s="5" t="s">
        <v>536</v>
      </c>
      <c r="M352" s="38" t="s">
        <v>204</v>
      </c>
    </row>
    <row r="353" spans="1:13" ht="17.25" thickBot="1" x14ac:dyDescent="0.35">
      <c r="A353" s="12" t="s">
        <v>1043</v>
      </c>
      <c r="B353" s="5" t="s">
        <v>1056</v>
      </c>
      <c r="C353" s="5" t="s">
        <v>1057</v>
      </c>
      <c r="D353" s="5"/>
      <c r="E353" s="5"/>
      <c r="F353" s="5">
        <v>100</v>
      </c>
      <c r="G353" s="12">
        <v>79</v>
      </c>
      <c r="H353" s="11">
        <v>7900</v>
      </c>
      <c r="I353" s="3">
        <v>44644</v>
      </c>
      <c r="J353" s="5" t="s">
        <v>1046</v>
      </c>
      <c r="K353" s="5" t="s">
        <v>1047</v>
      </c>
      <c r="L353" s="5" t="s">
        <v>536</v>
      </c>
      <c r="M353" s="38" t="s">
        <v>204</v>
      </c>
    </row>
    <row r="354" spans="1:13" ht="17.25" thickBot="1" x14ac:dyDescent="0.35">
      <c r="A354" s="12" t="s">
        <v>1043</v>
      </c>
      <c r="B354" s="5" t="s">
        <v>1058</v>
      </c>
      <c r="C354" s="5" t="s">
        <v>1059</v>
      </c>
      <c r="D354" s="5"/>
      <c r="E354" s="5"/>
      <c r="F354" s="5">
        <v>100</v>
      </c>
      <c r="G354" s="12">
        <v>35.5</v>
      </c>
      <c r="H354" s="11">
        <v>3550</v>
      </c>
      <c r="I354" s="3">
        <v>44644</v>
      </c>
      <c r="J354" s="5" t="s">
        <v>1046</v>
      </c>
      <c r="K354" s="5" t="s">
        <v>1047</v>
      </c>
      <c r="L354" s="5" t="s">
        <v>536</v>
      </c>
      <c r="M354" s="38" t="s">
        <v>204</v>
      </c>
    </row>
    <row r="355" spans="1:13" ht="17.25" thickBot="1" x14ac:dyDescent="0.35">
      <c r="A355" s="12" t="s">
        <v>217</v>
      </c>
      <c r="B355" s="5" t="s">
        <v>19</v>
      </c>
      <c r="C355" s="5" t="s">
        <v>76</v>
      </c>
      <c r="D355" s="5"/>
      <c r="E355" s="5"/>
      <c r="F355" s="5">
        <v>5</v>
      </c>
      <c r="G355" s="12">
        <v>18</v>
      </c>
      <c r="H355" s="11">
        <v>90</v>
      </c>
      <c r="I355" s="3">
        <v>44644</v>
      </c>
      <c r="J355" s="5" t="s">
        <v>1060</v>
      </c>
      <c r="K355" s="5" t="s">
        <v>161</v>
      </c>
      <c r="L355" s="5" t="s">
        <v>274</v>
      </c>
      <c r="M355" s="38" t="s">
        <v>204</v>
      </c>
    </row>
    <row r="356" spans="1:13" ht="17.25" thickBot="1" x14ac:dyDescent="0.35">
      <c r="A356" s="12" t="s">
        <v>217</v>
      </c>
      <c r="B356" s="5" t="s">
        <v>16</v>
      </c>
      <c r="C356" s="5" t="s">
        <v>73</v>
      </c>
      <c r="D356" s="5"/>
      <c r="E356" s="5"/>
      <c r="F356" s="5">
        <v>29</v>
      </c>
      <c r="G356" s="12">
        <v>31</v>
      </c>
      <c r="H356" s="11">
        <v>899</v>
      </c>
      <c r="I356" s="3">
        <v>44644</v>
      </c>
      <c r="J356" s="5" t="s">
        <v>1061</v>
      </c>
      <c r="K356" s="5" t="s">
        <v>1062</v>
      </c>
      <c r="L356" s="5" t="s">
        <v>274</v>
      </c>
      <c r="M356" s="38" t="s">
        <v>204</v>
      </c>
    </row>
    <row r="357" spans="1:13" ht="17.25" thickBot="1" x14ac:dyDescent="0.35">
      <c r="A357" s="12" t="s">
        <v>217</v>
      </c>
      <c r="B357" s="5" t="s">
        <v>16</v>
      </c>
      <c r="C357" s="5" t="s">
        <v>73</v>
      </c>
      <c r="D357" s="5"/>
      <c r="E357" s="5"/>
      <c r="F357" s="5">
        <v>50</v>
      </c>
      <c r="G357" s="12">
        <v>31</v>
      </c>
      <c r="H357" s="11">
        <v>1550</v>
      </c>
      <c r="I357" s="3">
        <v>44644</v>
      </c>
      <c r="J357" s="5" t="s">
        <v>1063</v>
      </c>
      <c r="K357" s="5" t="s">
        <v>161</v>
      </c>
      <c r="L357" s="5" t="s">
        <v>274</v>
      </c>
      <c r="M357" s="38" t="s">
        <v>204</v>
      </c>
    </row>
    <row r="358" spans="1:13" ht="17.25" thickBot="1" x14ac:dyDescent="0.35">
      <c r="A358" s="12" t="s">
        <v>1064</v>
      </c>
      <c r="B358" s="5" t="s">
        <v>1065</v>
      </c>
      <c r="C358" s="5" t="s">
        <v>1066</v>
      </c>
      <c r="D358" s="5"/>
      <c r="E358" s="5"/>
      <c r="F358" s="5">
        <v>2</v>
      </c>
      <c r="G358" s="12">
        <v>827.69</v>
      </c>
      <c r="H358" s="11">
        <v>1655.38</v>
      </c>
      <c r="I358" s="3">
        <v>44644</v>
      </c>
      <c r="J358" s="5" t="s">
        <v>1067</v>
      </c>
      <c r="K358" s="5" t="s">
        <v>1068</v>
      </c>
      <c r="L358" s="5" t="s">
        <v>1069</v>
      </c>
      <c r="M358" s="38" t="s">
        <v>204</v>
      </c>
    </row>
    <row r="359" spans="1:13" ht="17.25" thickBot="1" x14ac:dyDescent="0.35">
      <c r="A359" s="12" t="s">
        <v>1070</v>
      </c>
      <c r="B359" s="5" t="s">
        <v>1071</v>
      </c>
      <c r="C359" s="5" t="s">
        <v>1072</v>
      </c>
      <c r="D359" s="5"/>
      <c r="E359" s="5"/>
      <c r="F359" s="5">
        <v>100</v>
      </c>
      <c r="G359" s="12">
        <v>4.92</v>
      </c>
      <c r="H359" s="11">
        <v>492</v>
      </c>
      <c r="I359" s="3">
        <v>44644</v>
      </c>
      <c r="J359" s="5" t="s">
        <v>1073</v>
      </c>
      <c r="K359" s="5" t="s">
        <v>1074</v>
      </c>
      <c r="L359" s="5" t="s">
        <v>552</v>
      </c>
      <c r="M359" s="38" t="s">
        <v>204</v>
      </c>
    </row>
    <row r="360" spans="1:13" ht="17.25" thickBot="1" x14ac:dyDescent="0.35">
      <c r="A360" s="12" t="s">
        <v>1070</v>
      </c>
      <c r="B360" s="5" t="s">
        <v>1075</v>
      </c>
      <c r="C360" s="5" t="s">
        <v>1076</v>
      </c>
      <c r="D360" s="5"/>
      <c r="E360" s="5"/>
      <c r="F360" s="5">
        <v>70</v>
      </c>
      <c r="G360" s="12">
        <v>60</v>
      </c>
      <c r="H360" s="11">
        <v>4200</v>
      </c>
      <c r="I360" s="3">
        <v>44644</v>
      </c>
      <c r="J360" s="5" t="s">
        <v>1077</v>
      </c>
      <c r="K360" s="5" t="s">
        <v>1078</v>
      </c>
      <c r="L360" s="5" t="s">
        <v>536</v>
      </c>
      <c r="M360" s="38" t="s">
        <v>204</v>
      </c>
    </row>
    <row r="361" spans="1:13" ht="17.25" thickBot="1" x14ac:dyDescent="0.35">
      <c r="A361" s="12" t="s">
        <v>1070</v>
      </c>
      <c r="B361" s="5" t="s">
        <v>1079</v>
      </c>
      <c r="C361" s="5" t="s">
        <v>1080</v>
      </c>
      <c r="D361" s="5"/>
      <c r="E361" s="5"/>
      <c r="F361" s="5">
        <v>10</v>
      </c>
      <c r="G361" s="12">
        <v>7.35</v>
      </c>
      <c r="H361" s="11">
        <v>73.5</v>
      </c>
      <c r="I361" s="3">
        <v>44644</v>
      </c>
      <c r="J361" s="5" t="s">
        <v>1077</v>
      </c>
      <c r="K361" s="5" t="s">
        <v>1078</v>
      </c>
      <c r="L361" s="5" t="s">
        <v>536</v>
      </c>
      <c r="M361" s="38" t="s">
        <v>204</v>
      </c>
    </row>
    <row r="362" spans="1:13" ht="17.25" thickBot="1" x14ac:dyDescent="0.35">
      <c r="A362" s="12" t="s">
        <v>750</v>
      </c>
      <c r="B362" s="5" t="s">
        <v>993</v>
      </c>
      <c r="C362" s="5" t="s">
        <v>994</v>
      </c>
      <c r="D362" s="5"/>
      <c r="E362" s="5"/>
      <c r="F362" s="5">
        <v>50</v>
      </c>
      <c r="G362" s="12">
        <v>25</v>
      </c>
      <c r="H362" s="11">
        <v>1250</v>
      </c>
      <c r="I362" s="3">
        <v>44644</v>
      </c>
      <c r="J362" s="5" t="s">
        <v>1081</v>
      </c>
      <c r="K362" s="5" t="s">
        <v>763</v>
      </c>
      <c r="L362" s="5" t="s">
        <v>536</v>
      </c>
      <c r="M362" s="38" t="s">
        <v>204</v>
      </c>
    </row>
    <row r="363" spans="1:13" ht="17.25" thickBot="1" x14ac:dyDescent="0.35">
      <c r="A363" s="12" t="s">
        <v>475</v>
      </c>
      <c r="B363" s="5" t="s">
        <v>1082</v>
      </c>
      <c r="C363" s="5" t="s">
        <v>1083</v>
      </c>
      <c r="D363" s="5"/>
      <c r="E363" s="5"/>
      <c r="F363" s="5">
        <v>25</v>
      </c>
      <c r="G363" s="12">
        <v>18.53</v>
      </c>
      <c r="H363" s="11">
        <v>463.25</v>
      </c>
      <c r="I363" s="3">
        <v>44645</v>
      </c>
      <c r="J363" s="5" t="s">
        <v>1084</v>
      </c>
      <c r="K363" s="5" t="s">
        <v>1085</v>
      </c>
      <c r="L363" s="5" t="s">
        <v>536</v>
      </c>
      <c r="M363" s="38" t="s">
        <v>204</v>
      </c>
    </row>
    <row r="364" spans="1:13" ht="17.25" thickBot="1" x14ac:dyDescent="0.35">
      <c r="A364" s="12" t="s">
        <v>1086</v>
      </c>
      <c r="B364" s="5" t="s">
        <v>25</v>
      </c>
      <c r="C364" s="5" t="s">
        <v>82</v>
      </c>
      <c r="D364" s="5"/>
      <c r="E364" s="5"/>
      <c r="F364" s="5">
        <v>10</v>
      </c>
      <c r="G364" s="12">
        <v>95</v>
      </c>
      <c r="H364" s="11">
        <v>950</v>
      </c>
      <c r="I364" s="3">
        <v>44645</v>
      </c>
      <c r="J364" s="5" t="s">
        <v>1087</v>
      </c>
      <c r="K364" s="5" t="s">
        <v>166</v>
      </c>
      <c r="L364" s="5" t="s">
        <v>274</v>
      </c>
      <c r="M364" s="38" t="s">
        <v>204</v>
      </c>
    </row>
    <row r="365" spans="1:13" ht="17.25" thickBot="1" x14ac:dyDescent="0.35">
      <c r="A365" s="12" t="s">
        <v>948</v>
      </c>
      <c r="B365" s="5" t="s">
        <v>1088</v>
      </c>
      <c r="C365" s="5" t="s">
        <v>1089</v>
      </c>
      <c r="D365" s="5"/>
      <c r="E365" s="5"/>
      <c r="F365" s="5">
        <v>184</v>
      </c>
      <c r="G365" s="12">
        <v>4.93</v>
      </c>
      <c r="H365" s="11">
        <v>907.11999999999989</v>
      </c>
      <c r="I365" s="3">
        <v>44645</v>
      </c>
      <c r="J365" s="5" t="s">
        <v>1090</v>
      </c>
      <c r="K365" s="5" t="s">
        <v>952</v>
      </c>
      <c r="L365" s="5" t="s">
        <v>274</v>
      </c>
      <c r="M365" s="38" t="s">
        <v>204</v>
      </c>
    </row>
    <row r="366" spans="1:13" ht="17.25" thickBot="1" x14ac:dyDescent="0.35">
      <c r="A366" s="12" t="s">
        <v>948</v>
      </c>
      <c r="B366" s="5" t="s">
        <v>1091</v>
      </c>
      <c r="C366" s="5" t="s">
        <v>1092</v>
      </c>
      <c r="D366" s="5"/>
      <c r="E366" s="5"/>
      <c r="F366" s="5">
        <v>5</v>
      </c>
      <c r="G366" s="12">
        <v>8.99</v>
      </c>
      <c r="H366" s="11">
        <v>44.95</v>
      </c>
      <c r="I366" s="3">
        <v>44645</v>
      </c>
      <c r="J366" s="5" t="s">
        <v>1090</v>
      </c>
      <c r="K366" s="5" t="s">
        <v>952</v>
      </c>
      <c r="L366" s="5" t="s">
        <v>274</v>
      </c>
      <c r="M366" s="38" t="s">
        <v>204</v>
      </c>
    </row>
    <row r="367" spans="1:13" ht="17.25" thickBot="1" x14ac:dyDescent="0.35">
      <c r="A367" s="12" t="s">
        <v>861</v>
      </c>
      <c r="B367" s="5" t="s">
        <v>1093</v>
      </c>
      <c r="C367" s="5" t="s">
        <v>1094</v>
      </c>
      <c r="D367" s="5"/>
      <c r="E367" s="5"/>
      <c r="F367" s="5">
        <v>60</v>
      </c>
      <c r="G367" s="12">
        <v>3503.71</v>
      </c>
      <c r="H367" s="11">
        <v>210222.6</v>
      </c>
      <c r="I367" s="3">
        <v>44645</v>
      </c>
      <c r="J367" s="5" t="s">
        <v>1095</v>
      </c>
      <c r="K367" s="5" t="s">
        <v>1096</v>
      </c>
      <c r="L367" s="5" t="s">
        <v>1097</v>
      </c>
      <c r="M367" s="38" t="s">
        <v>204</v>
      </c>
    </row>
    <row r="368" spans="1:13" ht="17.25" thickBot="1" x14ac:dyDescent="0.35">
      <c r="A368" s="12" t="s">
        <v>1098</v>
      </c>
      <c r="B368" s="5" t="s">
        <v>1099</v>
      </c>
      <c r="C368" s="5" t="s">
        <v>1100</v>
      </c>
      <c r="D368" s="5"/>
      <c r="E368" s="5"/>
      <c r="F368" s="5">
        <v>1</v>
      </c>
      <c r="G368" s="12">
        <v>1102.92</v>
      </c>
      <c r="H368" s="11">
        <v>1102.92</v>
      </c>
      <c r="I368" s="3">
        <v>44645</v>
      </c>
      <c r="J368" s="5" t="s">
        <v>1101</v>
      </c>
      <c r="K368" s="5" t="s">
        <v>1102</v>
      </c>
      <c r="L368" s="5" t="s">
        <v>279</v>
      </c>
      <c r="M368" s="38" t="s">
        <v>204</v>
      </c>
    </row>
    <row r="369" spans="1:13" ht="17.25" thickBot="1" x14ac:dyDescent="0.35">
      <c r="A369" s="12" t="s">
        <v>1103</v>
      </c>
      <c r="B369" s="5" t="s">
        <v>1104</v>
      </c>
      <c r="C369" s="5" t="s">
        <v>1105</v>
      </c>
      <c r="D369" s="5"/>
      <c r="E369" s="5"/>
      <c r="F369" s="5">
        <v>40</v>
      </c>
      <c r="G369" s="12">
        <v>17.489999999999998</v>
      </c>
      <c r="H369" s="11">
        <v>699.59999999999991</v>
      </c>
      <c r="I369" s="3">
        <v>44648</v>
      </c>
      <c r="J369" s="5" t="s">
        <v>1106</v>
      </c>
      <c r="K369" s="5" t="s">
        <v>1107</v>
      </c>
      <c r="L369" s="5" t="s">
        <v>552</v>
      </c>
      <c r="M369" s="38" t="s">
        <v>204</v>
      </c>
    </row>
    <row r="370" spans="1:13" ht="17.25" thickBot="1" x14ac:dyDescent="0.35">
      <c r="A370" s="12" t="s">
        <v>1103</v>
      </c>
      <c r="B370" s="5" t="s">
        <v>1108</v>
      </c>
      <c r="C370" s="5" t="s">
        <v>1109</v>
      </c>
      <c r="D370" s="5"/>
      <c r="E370" s="5"/>
      <c r="F370" s="5">
        <v>800</v>
      </c>
      <c r="G370" s="12">
        <v>38.5</v>
      </c>
      <c r="H370" s="11">
        <v>30800</v>
      </c>
      <c r="I370" s="3">
        <v>44648</v>
      </c>
      <c r="J370" s="5" t="s">
        <v>1110</v>
      </c>
      <c r="K370" s="5" t="s">
        <v>1107</v>
      </c>
      <c r="L370" s="5" t="s">
        <v>552</v>
      </c>
      <c r="M370" s="38" t="s">
        <v>204</v>
      </c>
    </row>
    <row r="371" spans="1:13" ht="17.25" thickBot="1" x14ac:dyDescent="0.35">
      <c r="A371" s="12" t="s">
        <v>1103</v>
      </c>
      <c r="B371" s="5" t="s">
        <v>355</v>
      </c>
      <c r="C371" s="5" t="s">
        <v>356</v>
      </c>
      <c r="D371" s="5"/>
      <c r="E371" s="5"/>
      <c r="F371" s="5">
        <v>40</v>
      </c>
      <c r="G371" s="12">
        <v>9.35</v>
      </c>
      <c r="H371" s="11">
        <v>374</v>
      </c>
      <c r="I371" s="3">
        <v>44648</v>
      </c>
      <c r="J371" s="5" t="s">
        <v>1111</v>
      </c>
      <c r="K371" s="5" t="s">
        <v>1107</v>
      </c>
      <c r="L371" s="5" t="s">
        <v>552</v>
      </c>
      <c r="M371" s="38" t="s">
        <v>204</v>
      </c>
    </row>
    <row r="372" spans="1:13" ht="17.25" thickBot="1" x14ac:dyDescent="0.35">
      <c r="A372" s="12" t="s">
        <v>1103</v>
      </c>
      <c r="B372" s="5" t="s">
        <v>1112</v>
      </c>
      <c r="C372" s="5" t="s">
        <v>1113</v>
      </c>
      <c r="D372" s="5"/>
      <c r="E372" s="5"/>
      <c r="F372" s="5">
        <v>40</v>
      </c>
      <c r="G372" s="12">
        <v>8.8000000000000007</v>
      </c>
      <c r="H372" s="11">
        <v>352</v>
      </c>
      <c r="I372" s="3">
        <v>44648</v>
      </c>
      <c r="J372" s="5" t="s">
        <v>1114</v>
      </c>
      <c r="K372" s="5" t="s">
        <v>1107</v>
      </c>
      <c r="L372" s="5" t="s">
        <v>552</v>
      </c>
      <c r="M372" s="38" t="s">
        <v>204</v>
      </c>
    </row>
    <row r="373" spans="1:13" ht="17.25" thickBot="1" x14ac:dyDescent="0.35">
      <c r="A373" s="12" t="s">
        <v>1103</v>
      </c>
      <c r="B373" s="5" t="s">
        <v>1108</v>
      </c>
      <c r="C373" s="5" t="s">
        <v>1109</v>
      </c>
      <c r="D373" s="5"/>
      <c r="E373" s="5"/>
      <c r="F373" s="5">
        <v>40</v>
      </c>
      <c r="G373" s="12">
        <v>38.5</v>
      </c>
      <c r="H373" s="11">
        <v>1540</v>
      </c>
      <c r="I373" s="3">
        <v>44648</v>
      </c>
      <c r="J373" s="5" t="s">
        <v>1115</v>
      </c>
      <c r="K373" s="5" t="s">
        <v>1116</v>
      </c>
      <c r="L373" s="5" t="s">
        <v>552</v>
      </c>
      <c r="M373" s="38" t="s">
        <v>204</v>
      </c>
    </row>
    <row r="374" spans="1:13" ht="17.25" thickBot="1" x14ac:dyDescent="0.35">
      <c r="A374" s="12" t="s">
        <v>1103</v>
      </c>
      <c r="B374" s="5" t="s">
        <v>355</v>
      </c>
      <c r="C374" s="5" t="s">
        <v>356</v>
      </c>
      <c r="D374" s="5"/>
      <c r="E374" s="5"/>
      <c r="F374" s="5">
        <v>50</v>
      </c>
      <c r="G374" s="12">
        <v>9.35</v>
      </c>
      <c r="H374" s="11">
        <v>467.5</v>
      </c>
      <c r="I374" s="3">
        <v>44648</v>
      </c>
      <c r="J374" s="5" t="s">
        <v>1117</v>
      </c>
      <c r="K374" s="5" t="s">
        <v>1116</v>
      </c>
      <c r="L374" s="5" t="s">
        <v>552</v>
      </c>
      <c r="M374" s="38" t="s">
        <v>204</v>
      </c>
    </row>
    <row r="375" spans="1:13" ht="17.25" thickBot="1" x14ac:dyDescent="0.35">
      <c r="A375" s="12" t="s">
        <v>771</v>
      </c>
      <c r="B375" s="5" t="s">
        <v>1118</v>
      </c>
      <c r="C375" s="5" t="s">
        <v>1119</v>
      </c>
      <c r="D375" s="5"/>
      <c r="E375" s="5"/>
      <c r="F375" s="5">
        <v>2</v>
      </c>
      <c r="G375" s="12">
        <v>19.21</v>
      </c>
      <c r="H375" s="11">
        <v>38.42</v>
      </c>
      <c r="I375" s="3">
        <v>44648</v>
      </c>
      <c r="J375" s="5" t="s">
        <v>1120</v>
      </c>
      <c r="K375" s="5" t="s">
        <v>1039</v>
      </c>
      <c r="L375" s="5" t="s">
        <v>274</v>
      </c>
      <c r="M375" s="38" t="s">
        <v>204</v>
      </c>
    </row>
    <row r="376" spans="1:13" ht="17.25" thickBot="1" x14ac:dyDescent="0.35">
      <c r="A376" s="12" t="s">
        <v>958</v>
      </c>
      <c r="B376" s="5" t="s">
        <v>1121</v>
      </c>
      <c r="C376" s="5" t="s">
        <v>1122</v>
      </c>
      <c r="D376" s="5"/>
      <c r="E376" s="5"/>
      <c r="F376" s="5">
        <v>7</v>
      </c>
      <c r="G376" s="12">
        <v>296.87</v>
      </c>
      <c r="H376" s="11">
        <v>2078.09</v>
      </c>
      <c r="I376" s="3">
        <v>44649</v>
      </c>
      <c r="J376" s="5" t="s">
        <v>1123</v>
      </c>
      <c r="K376" s="5" t="s">
        <v>962</v>
      </c>
      <c r="L376" s="5" t="s">
        <v>274</v>
      </c>
      <c r="M376" s="38" t="s">
        <v>204</v>
      </c>
    </row>
    <row r="377" spans="1:13" ht="17.25" thickBot="1" x14ac:dyDescent="0.35">
      <c r="A377" s="12" t="s">
        <v>958</v>
      </c>
      <c r="B377" s="5" t="s">
        <v>349</v>
      </c>
      <c r="C377" s="5" t="s">
        <v>350</v>
      </c>
      <c r="D377" s="5"/>
      <c r="E377" s="5"/>
      <c r="F377" s="5">
        <v>150</v>
      </c>
      <c r="G377" s="12">
        <v>198.8</v>
      </c>
      <c r="H377" s="11">
        <v>29820</v>
      </c>
      <c r="I377" s="3">
        <v>44649</v>
      </c>
      <c r="J377" s="5" t="s">
        <v>1123</v>
      </c>
      <c r="K377" s="5" t="s">
        <v>962</v>
      </c>
      <c r="L377" s="5" t="s">
        <v>274</v>
      </c>
      <c r="M377" s="38" t="s">
        <v>204</v>
      </c>
    </row>
    <row r="378" spans="1:13" ht="17.25" thickBot="1" x14ac:dyDescent="0.35">
      <c r="A378" s="12" t="s">
        <v>1124</v>
      </c>
      <c r="B378" s="5" t="s">
        <v>1125</v>
      </c>
      <c r="C378" s="5" t="s">
        <v>1126</v>
      </c>
      <c r="D378" s="5"/>
      <c r="E378" s="5"/>
      <c r="F378" s="5">
        <v>100</v>
      </c>
      <c r="G378" s="12">
        <v>66.39</v>
      </c>
      <c r="H378" s="11">
        <v>6639</v>
      </c>
      <c r="I378" s="3">
        <v>44650</v>
      </c>
      <c r="J378" s="5" t="s">
        <v>1127</v>
      </c>
      <c r="K378" s="5" t="s">
        <v>1128</v>
      </c>
      <c r="L378" s="5" t="s">
        <v>274</v>
      </c>
      <c r="M378" s="38" t="s">
        <v>204</v>
      </c>
    </row>
    <row r="379" spans="1:13" ht="17.25" thickBot="1" x14ac:dyDescent="0.35">
      <c r="A379" s="12" t="s">
        <v>764</v>
      </c>
      <c r="B379" s="5" t="s">
        <v>1129</v>
      </c>
      <c r="C379" s="5" t="s">
        <v>1130</v>
      </c>
      <c r="D379" s="5"/>
      <c r="E379" s="5"/>
      <c r="F379" s="5">
        <v>20</v>
      </c>
      <c r="G379" s="12">
        <v>54.15</v>
      </c>
      <c r="H379" s="11">
        <v>1083</v>
      </c>
      <c r="I379" s="3">
        <v>44651</v>
      </c>
      <c r="J379" s="5" t="s">
        <v>1131</v>
      </c>
      <c r="K379" s="5" t="s">
        <v>1132</v>
      </c>
      <c r="L379" s="5" t="s">
        <v>552</v>
      </c>
      <c r="M379" s="38" t="s">
        <v>204</v>
      </c>
    </row>
    <row r="380" spans="1:13" ht="17.25" thickBot="1" x14ac:dyDescent="0.35">
      <c r="A380" s="12" t="s">
        <v>218</v>
      </c>
      <c r="B380" s="5" t="s">
        <v>18</v>
      </c>
      <c r="C380" s="5" t="s">
        <v>75</v>
      </c>
      <c r="D380" s="5"/>
      <c r="E380" s="5"/>
      <c r="F380" s="5">
        <v>150</v>
      </c>
      <c r="G380" s="12">
        <v>328</v>
      </c>
      <c r="H380" s="11">
        <v>49200</v>
      </c>
      <c r="I380" s="3">
        <v>44651</v>
      </c>
      <c r="J380" s="5" t="s">
        <v>1133</v>
      </c>
      <c r="K380" s="5" t="s">
        <v>1134</v>
      </c>
      <c r="L380" s="5" t="s">
        <v>274</v>
      </c>
      <c r="M380" s="38" t="s">
        <v>204</v>
      </c>
    </row>
    <row r="381" spans="1:13" ht="17.25" thickBot="1" x14ac:dyDescent="0.35">
      <c r="A381" s="12" t="s">
        <v>1135</v>
      </c>
      <c r="B381" s="5" t="s">
        <v>1136</v>
      </c>
      <c r="C381" s="5" t="s">
        <v>1137</v>
      </c>
      <c r="D381" s="5"/>
      <c r="E381" s="5"/>
      <c r="F381" s="5">
        <v>150</v>
      </c>
      <c r="G381" s="12">
        <v>10.78</v>
      </c>
      <c r="H381" s="11">
        <v>1617</v>
      </c>
      <c r="I381" s="3">
        <v>44651</v>
      </c>
      <c r="J381" s="5" t="s">
        <v>1138</v>
      </c>
      <c r="K381" s="5" t="s">
        <v>1139</v>
      </c>
      <c r="L381" s="5" t="s">
        <v>536</v>
      </c>
      <c r="M381" s="38" t="s">
        <v>204</v>
      </c>
    </row>
    <row r="382" spans="1:13" ht="17.25" thickBot="1" x14ac:dyDescent="0.35">
      <c r="A382" s="12" t="s">
        <v>1140</v>
      </c>
      <c r="B382" s="5" t="s">
        <v>54</v>
      </c>
      <c r="C382" s="5" t="s">
        <v>134</v>
      </c>
      <c r="D382" s="5"/>
      <c r="E382" s="5"/>
      <c r="F382" s="5">
        <v>8</v>
      </c>
      <c r="G382" s="12">
        <v>51.98</v>
      </c>
      <c r="H382" s="11">
        <v>415.84</v>
      </c>
      <c r="I382" s="3">
        <v>44651</v>
      </c>
      <c r="J382" s="5" t="s">
        <v>1141</v>
      </c>
      <c r="K382" s="5" t="s">
        <v>202</v>
      </c>
      <c r="L382" s="5" t="s">
        <v>274</v>
      </c>
      <c r="M382" s="38" t="s">
        <v>204</v>
      </c>
    </row>
    <row r="383" spans="1:13" ht="17.25" thickBot="1" x14ac:dyDescent="0.35">
      <c r="A383" s="12" t="s">
        <v>1140</v>
      </c>
      <c r="B383" s="5" t="s">
        <v>1142</v>
      </c>
      <c r="C383" s="5" t="s">
        <v>1143</v>
      </c>
      <c r="D383" s="5"/>
      <c r="E383" s="5"/>
      <c r="F383" s="5">
        <v>200</v>
      </c>
      <c r="G383" s="12">
        <v>25.3</v>
      </c>
      <c r="H383" s="11">
        <v>5060</v>
      </c>
      <c r="I383" s="3">
        <v>44651</v>
      </c>
      <c r="J383" s="5" t="s">
        <v>1144</v>
      </c>
      <c r="K383" s="5" t="s">
        <v>1145</v>
      </c>
      <c r="L383" s="5" t="s">
        <v>536</v>
      </c>
      <c r="M383" s="38" t="s">
        <v>204</v>
      </c>
    </row>
    <row r="384" spans="1:13" ht="17.25" thickBot="1" x14ac:dyDescent="0.35">
      <c r="A384" s="12" t="s">
        <v>1140</v>
      </c>
      <c r="B384" s="5" t="s">
        <v>1146</v>
      </c>
      <c r="C384" s="5" t="s">
        <v>1147</v>
      </c>
      <c r="D384" s="5"/>
      <c r="E384" s="5"/>
      <c r="F384" s="5">
        <v>11</v>
      </c>
      <c r="G384" s="12">
        <v>64.05</v>
      </c>
      <c r="H384" s="11">
        <v>704.55</v>
      </c>
      <c r="I384" s="3">
        <v>44651</v>
      </c>
      <c r="J384" s="5" t="s">
        <v>1144</v>
      </c>
      <c r="K384" s="5" t="s">
        <v>1145</v>
      </c>
      <c r="L384" s="5" t="s">
        <v>536</v>
      </c>
      <c r="M384" s="38" t="s">
        <v>204</v>
      </c>
    </row>
    <row r="385" spans="1:13" ht="17.25" thickBot="1" x14ac:dyDescent="0.35">
      <c r="A385" s="12" t="s">
        <v>1148</v>
      </c>
      <c r="B385" s="5" t="s">
        <v>1149</v>
      </c>
      <c r="C385" s="5" t="s">
        <v>1150</v>
      </c>
      <c r="D385" s="5"/>
      <c r="E385" s="5"/>
      <c r="F385" s="5">
        <v>60</v>
      </c>
      <c r="G385" s="12">
        <v>130</v>
      </c>
      <c r="H385" s="11">
        <v>7800</v>
      </c>
      <c r="I385" s="3">
        <v>44651</v>
      </c>
      <c r="J385" s="5" t="s">
        <v>1151</v>
      </c>
      <c r="K385" s="5" t="s">
        <v>1152</v>
      </c>
      <c r="L385" s="5" t="s">
        <v>536</v>
      </c>
      <c r="M385" s="38" t="s">
        <v>204</v>
      </c>
    </row>
    <row r="386" spans="1:13" ht="17.25" thickBot="1" x14ac:dyDescent="0.35">
      <c r="A386" s="12" t="s">
        <v>218</v>
      </c>
      <c r="B386" s="5" t="s">
        <v>17</v>
      </c>
      <c r="C386" s="5" t="s">
        <v>74</v>
      </c>
      <c r="D386" s="5"/>
      <c r="E386" s="5"/>
      <c r="F386" s="5">
        <v>100</v>
      </c>
      <c r="G386" s="12">
        <v>17</v>
      </c>
      <c r="H386" s="11">
        <v>1700</v>
      </c>
      <c r="I386" s="3">
        <v>44651</v>
      </c>
      <c r="J386" s="5" t="s">
        <v>1153</v>
      </c>
      <c r="K386" s="5" t="s">
        <v>1154</v>
      </c>
      <c r="L386" s="5" t="s">
        <v>1155</v>
      </c>
      <c r="M386" s="38" t="s">
        <v>204</v>
      </c>
    </row>
    <row r="387" spans="1:13" ht="16.5" x14ac:dyDescent="0.3">
      <c r="A387" s="12" t="s">
        <v>1156</v>
      </c>
      <c r="B387" s="5" t="s">
        <v>37</v>
      </c>
      <c r="C387" s="5" t="s">
        <v>116</v>
      </c>
      <c r="D387" s="5"/>
      <c r="E387" s="5"/>
      <c r="F387" s="5">
        <v>40</v>
      </c>
      <c r="G387" s="12">
        <v>137</v>
      </c>
      <c r="H387" s="11">
        <v>5480</v>
      </c>
      <c r="I387" s="3">
        <v>44651</v>
      </c>
      <c r="J387" s="5" t="s">
        <v>1157</v>
      </c>
      <c r="K387" s="5" t="s">
        <v>184</v>
      </c>
      <c r="L387" s="5" t="s">
        <v>274</v>
      </c>
      <c r="M387" s="38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workbookViewId="0">
      <selection sqref="A1:XFD1048576"/>
    </sheetView>
  </sheetViews>
  <sheetFormatPr baseColWidth="10" defaultRowHeight="15" x14ac:dyDescent="0.25"/>
  <cols>
    <col min="1" max="1" width="24" style="52" bestFit="1" customWidth="1"/>
    <col min="2" max="2" width="17.85546875" customWidth="1"/>
    <col min="3" max="3" width="45.85546875" customWidth="1"/>
    <col min="4" max="4" width="17.28515625" customWidth="1"/>
    <col min="5" max="5" width="14.7109375" customWidth="1"/>
    <col min="6" max="6" width="14" customWidth="1"/>
    <col min="7" max="7" width="19" customWidth="1"/>
    <col min="8" max="8" width="14.7109375" customWidth="1"/>
    <col min="10" max="10" width="14.42578125" bestFit="1" customWidth="1"/>
    <col min="11" max="11" width="22.5703125" customWidth="1"/>
    <col min="12" max="13" width="13.42578125" bestFit="1" customWidth="1"/>
  </cols>
  <sheetData>
    <row r="1" spans="1:13" ht="15.75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.75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15.75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5.75" x14ac:dyDescent="0.25">
      <c r="A4" s="93" t="s">
        <v>1158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15.75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ht="15.75" x14ac:dyDescent="0.25">
      <c r="A6" s="93" t="s">
        <v>1159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15.75" x14ac:dyDescent="0.25">
      <c r="A7" s="93" t="s">
        <v>1160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ht="17.25" thickBot="1" x14ac:dyDescent="0.35">
      <c r="A8" s="41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32.25" thickBot="1" x14ac:dyDescent="0.3">
      <c r="A9" s="42" t="s">
        <v>441</v>
      </c>
      <c r="B9" s="42" t="s">
        <v>442</v>
      </c>
      <c r="C9" s="42" t="s">
        <v>56</v>
      </c>
      <c r="D9" s="42" t="s">
        <v>257</v>
      </c>
      <c r="E9" s="42" t="s">
        <v>258</v>
      </c>
      <c r="F9" s="42" t="s">
        <v>1161</v>
      </c>
      <c r="G9" s="42" t="s">
        <v>444</v>
      </c>
      <c r="H9" s="42" t="s">
        <v>259</v>
      </c>
      <c r="I9" s="42" t="s">
        <v>260</v>
      </c>
      <c r="J9" s="42" t="s">
        <v>150</v>
      </c>
      <c r="K9" s="42" t="s">
        <v>1162</v>
      </c>
      <c r="L9" s="42" t="s">
        <v>1163</v>
      </c>
      <c r="M9" s="42" t="s">
        <v>263</v>
      </c>
    </row>
    <row r="10" spans="1:13" ht="16.5" x14ac:dyDescent="0.25">
      <c r="A10" s="43" t="s">
        <v>1164</v>
      </c>
      <c r="B10" s="44" t="s">
        <v>1165</v>
      </c>
      <c r="C10" s="43" t="s">
        <v>1166</v>
      </c>
      <c r="D10" s="44"/>
      <c r="E10" s="44"/>
      <c r="F10" s="45">
        <v>16155</v>
      </c>
      <c r="G10" s="46">
        <v>44652</v>
      </c>
      <c r="H10" s="44">
        <v>60</v>
      </c>
      <c r="I10" s="44">
        <v>11864</v>
      </c>
      <c r="J10" s="44" t="s">
        <v>1167</v>
      </c>
      <c r="K10" s="44" t="s">
        <v>1168</v>
      </c>
      <c r="L10" s="45">
        <v>969300</v>
      </c>
      <c r="M10" s="45">
        <v>969300</v>
      </c>
    </row>
    <row r="11" spans="1:13" ht="16.5" x14ac:dyDescent="0.25">
      <c r="A11" s="47" t="s">
        <v>475</v>
      </c>
      <c r="B11" s="48" t="s">
        <v>1169</v>
      </c>
      <c r="C11" s="47" t="s">
        <v>1170</v>
      </c>
      <c r="D11" s="48"/>
      <c r="E11" s="48"/>
      <c r="F11" s="49">
        <v>21.83</v>
      </c>
      <c r="G11" s="50">
        <v>44652</v>
      </c>
      <c r="H11" s="48">
        <v>1000</v>
      </c>
      <c r="I11" s="48">
        <v>60788218</v>
      </c>
      <c r="J11" s="48" t="s">
        <v>181</v>
      </c>
      <c r="K11" s="48" t="s">
        <v>274</v>
      </c>
      <c r="L11" s="49">
        <v>21830</v>
      </c>
      <c r="M11" s="49">
        <v>21830</v>
      </c>
    </row>
    <row r="12" spans="1:13" ht="16.5" x14ac:dyDescent="0.25">
      <c r="A12" s="47" t="s">
        <v>475</v>
      </c>
      <c r="B12" s="48" t="s">
        <v>1169</v>
      </c>
      <c r="C12" s="47" t="s">
        <v>1170</v>
      </c>
      <c r="D12" s="48"/>
      <c r="E12" s="48"/>
      <c r="F12" s="49">
        <v>21.83</v>
      </c>
      <c r="G12" s="50">
        <v>44655</v>
      </c>
      <c r="H12" s="48">
        <v>2500</v>
      </c>
      <c r="I12" s="48">
        <v>60792814</v>
      </c>
      <c r="J12" s="48" t="s">
        <v>181</v>
      </c>
      <c r="K12" s="48" t="s">
        <v>274</v>
      </c>
      <c r="L12" s="49">
        <v>54574.999999999993</v>
      </c>
      <c r="M12" s="49">
        <v>54574.999999999993</v>
      </c>
    </row>
    <row r="13" spans="1:13" ht="16.5" x14ac:dyDescent="0.25">
      <c r="A13" s="47" t="s">
        <v>1103</v>
      </c>
      <c r="B13" s="48" t="s">
        <v>1171</v>
      </c>
      <c r="C13" s="47" t="s">
        <v>1172</v>
      </c>
      <c r="D13" s="48"/>
      <c r="E13" s="48"/>
      <c r="F13" s="49">
        <v>3.41</v>
      </c>
      <c r="G13" s="50">
        <v>44656</v>
      </c>
      <c r="H13" s="48">
        <v>500</v>
      </c>
      <c r="I13" s="48">
        <v>96513</v>
      </c>
      <c r="J13" s="48" t="s">
        <v>1173</v>
      </c>
      <c r="K13" s="48" t="s">
        <v>536</v>
      </c>
      <c r="L13" s="49">
        <v>1705</v>
      </c>
      <c r="M13" s="49">
        <v>1705</v>
      </c>
    </row>
    <row r="14" spans="1:13" ht="16.5" x14ac:dyDescent="0.25">
      <c r="A14" s="47" t="s">
        <v>953</v>
      </c>
      <c r="B14" s="48" t="s">
        <v>1174</v>
      </c>
      <c r="C14" s="47" t="s">
        <v>1175</v>
      </c>
      <c r="D14" s="48"/>
      <c r="E14" s="48"/>
      <c r="F14" s="49">
        <v>3424.75</v>
      </c>
      <c r="G14" s="50">
        <v>44656</v>
      </c>
      <c r="H14" s="48">
        <v>40</v>
      </c>
      <c r="I14" s="48">
        <v>9337839963</v>
      </c>
      <c r="J14" s="48" t="s">
        <v>957</v>
      </c>
      <c r="K14" s="48" t="s">
        <v>279</v>
      </c>
      <c r="L14" s="49">
        <v>136990</v>
      </c>
      <c r="M14" s="49">
        <v>136990</v>
      </c>
    </row>
    <row r="15" spans="1:13" ht="16.5" x14ac:dyDescent="0.25">
      <c r="A15" s="47" t="s">
        <v>934</v>
      </c>
      <c r="B15" s="48" t="s">
        <v>1176</v>
      </c>
      <c r="C15" s="47" t="s">
        <v>1177</v>
      </c>
      <c r="D15" s="48"/>
      <c r="E15" s="48"/>
      <c r="F15" s="49">
        <v>11.38</v>
      </c>
      <c r="G15" s="50">
        <v>44657</v>
      </c>
      <c r="H15" s="48">
        <v>2000</v>
      </c>
      <c r="I15" s="48">
        <v>251573</v>
      </c>
      <c r="J15" s="48" t="s">
        <v>938</v>
      </c>
      <c r="K15" s="48" t="s">
        <v>536</v>
      </c>
      <c r="L15" s="49">
        <v>22760</v>
      </c>
      <c r="M15" s="49">
        <v>22760</v>
      </c>
    </row>
    <row r="16" spans="1:13" ht="16.5" x14ac:dyDescent="0.25">
      <c r="A16" s="47" t="s">
        <v>771</v>
      </c>
      <c r="B16" s="48" t="s">
        <v>336</v>
      </c>
      <c r="C16" s="47" t="s">
        <v>337</v>
      </c>
      <c r="D16" s="48"/>
      <c r="E16" s="48"/>
      <c r="F16" s="49">
        <v>1.3824000000000001</v>
      </c>
      <c r="G16" s="50">
        <v>44659</v>
      </c>
      <c r="H16" s="48">
        <v>2350</v>
      </c>
      <c r="I16" s="48">
        <v>9940</v>
      </c>
      <c r="J16" s="48" t="s">
        <v>773</v>
      </c>
      <c r="K16" s="48" t="s">
        <v>552</v>
      </c>
      <c r="L16" s="49">
        <v>3248.6400000000003</v>
      </c>
      <c r="M16" s="49">
        <v>3248.6400000000003</v>
      </c>
    </row>
    <row r="17" spans="1:13" ht="16.5" x14ac:dyDescent="0.25">
      <c r="A17" s="47" t="s">
        <v>733</v>
      </c>
      <c r="B17" s="48" t="s">
        <v>378</v>
      </c>
      <c r="C17" s="47" t="s">
        <v>379</v>
      </c>
      <c r="D17" s="48"/>
      <c r="E17" s="48"/>
      <c r="F17" s="49">
        <v>6975.85</v>
      </c>
      <c r="G17" s="50">
        <v>44659</v>
      </c>
      <c r="H17" s="48">
        <v>20</v>
      </c>
      <c r="I17" s="48">
        <v>928068922</v>
      </c>
      <c r="J17" s="48" t="s">
        <v>735</v>
      </c>
      <c r="K17" s="48" t="s">
        <v>279</v>
      </c>
      <c r="L17" s="49">
        <v>139517</v>
      </c>
      <c r="M17" s="49">
        <v>139517</v>
      </c>
    </row>
    <row r="18" spans="1:13" ht="16.5" x14ac:dyDescent="0.25">
      <c r="A18" s="47" t="s">
        <v>449</v>
      </c>
      <c r="B18" s="48" t="s">
        <v>276</v>
      </c>
      <c r="C18" s="47" t="s">
        <v>277</v>
      </c>
      <c r="D18" s="48"/>
      <c r="E18" s="48"/>
      <c r="F18" s="49">
        <v>16053.5</v>
      </c>
      <c r="G18" s="50">
        <v>44662</v>
      </c>
      <c r="H18" s="48">
        <v>1</v>
      </c>
      <c r="I18" s="48">
        <v>723923</v>
      </c>
      <c r="J18" s="48" t="s">
        <v>452</v>
      </c>
      <c r="K18" s="48" t="s">
        <v>279</v>
      </c>
      <c r="L18" s="49">
        <v>16053.5</v>
      </c>
      <c r="M18" s="49">
        <v>16053.5</v>
      </c>
    </row>
    <row r="19" spans="1:13" ht="16.5" x14ac:dyDescent="0.25">
      <c r="A19" s="47" t="s">
        <v>449</v>
      </c>
      <c r="B19" s="48" t="s">
        <v>276</v>
      </c>
      <c r="C19" s="47" t="s">
        <v>277</v>
      </c>
      <c r="D19" s="48"/>
      <c r="E19" s="48"/>
      <c r="F19" s="49">
        <v>16053.5</v>
      </c>
      <c r="G19" s="50">
        <v>44662</v>
      </c>
      <c r="H19" s="48">
        <v>1</v>
      </c>
      <c r="I19" s="48">
        <v>723934</v>
      </c>
      <c r="J19" s="48" t="s">
        <v>452</v>
      </c>
      <c r="K19" s="48" t="s">
        <v>279</v>
      </c>
      <c r="L19" s="49">
        <v>16053.5</v>
      </c>
      <c r="M19" s="49">
        <v>16053.5</v>
      </c>
    </row>
    <row r="20" spans="1:13" ht="16.5" x14ac:dyDescent="0.25">
      <c r="A20" s="47" t="s">
        <v>449</v>
      </c>
      <c r="B20" s="48" t="s">
        <v>276</v>
      </c>
      <c r="C20" s="47" t="s">
        <v>277</v>
      </c>
      <c r="D20" s="48"/>
      <c r="E20" s="48"/>
      <c r="F20" s="49">
        <v>16053.5</v>
      </c>
      <c r="G20" s="50">
        <v>44662</v>
      </c>
      <c r="H20" s="48">
        <v>1</v>
      </c>
      <c r="I20" s="48">
        <v>723948</v>
      </c>
      <c r="J20" s="48" t="s">
        <v>452</v>
      </c>
      <c r="K20" s="48" t="s">
        <v>279</v>
      </c>
      <c r="L20" s="49">
        <v>16053.5</v>
      </c>
      <c r="M20" s="49">
        <v>16053.5</v>
      </c>
    </row>
    <row r="21" spans="1:13" ht="16.5" x14ac:dyDescent="0.25">
      <c r="A21" s="47" t="s">
        <v>449</v>
      </c>
      <c r="B21" s="48" t="s">
        <v>276</v>
      </c>
      <c r="C21" s="47" t="s">
        <v>277</v>
      </c>
      <c r="D21" s="48"/>
      <c r="E21" s="48"/>
      <c r="F21" s="49">
        <v>16053.5</v>
      </c>
      <c r="G21" s="50">
        <v>44662</v>
      </c>
      <c r="H21" s="48">
        <v>1</v>
      </c>
      <c r="I21" s="48">
        <v>723961</v>
      </c>
      <c r="J21" s="48" t="s">
        <v>452</v>
      </c>
      <c r="K21" s="48" t="s">
        <v>279</v>
      </c>
      <c r="L21" s="49">
        <v>16053.5</v>
      </c>
      <c r="M21" s="49">
        <v>16053.5</v>
      </c>
    </row>
    <row r="22" spans="1:13" ht="16.5" x14ac:dyDescent="0.25">
      <c r="A22" s="47" t="s">
        <v>449</v>
      </c>
      <c r="B22" s="48" t="s">
        <v>276</v>
      </c>
      <c r="C22" s="47" t="s">
        <v>277</v>
      </c>
      <c r="D22" s="48"/>
      <c r="E22" s="48"/>
      <c r="F22" s="49">
        <v>16053.5</v>
      </c>
      <c r="G22" s="50">
        <v>44662</v>
      </c>
      <c r="H22" s="48">
        <v>1</v>
      </c>
      <c r="I22" s="48">
        <v>723973</v>
      </c>
      <c r="J22" s="48" t="s">
        <v>452</v>
      </c>
      <c r="K22" s="48" t="s">
        <v>279</v>
      </c>
      <c r="L22" s="49">
        <v>16053.5</v>
      </c>
      <c r="M22" s="49">
        <v>16053.5</v>
      </c>
    </row>
    <row r="23" spans="1:13" ht="16.5" x14ac:dyDescent="0.25">
      <c r="A23" s="47" t="s">
        <v>449</v>
      </c>
      <c r="B23" s="48" t="s">
        <v>276</v>
      </c>
      <c r="C23" s="47" t="s">
        <v>277</v>
      </c>
      <c r="D23" s="48"/>
      <c r="E23" s="48"/>
      <c r="F23" s="49">
        <v>16053.5</v>
      </c>
      <c r="G23" s="50">
        <v>44662</v>
      </c>
      <c r="H23" s="48">
        <v>1</v>
      </c>
      <c r="I23" s="48">
        <v>723974</v>
      </c>
      <c r="J23" s="48" t="s">
        <v>452</v>
      </c>
      <c r="K23" s="48" t="s">
        <v>279</v>
      </c>
      <c r="L23" s="49">
        <v>16053.5</v>
      </c>
      <c r="M23" s="49">
        <v>16053.5</v>
      </c>
    </row>
    <row r="24" spans="1:13" ht="16.5" x14ac:dyDescent="0.25">
      <c r="A24" s="47" t="s">
        <v>449</v>
      </c>
      <c r="B24" s="48" t="s">
        <v>276</v>
      </c>
      <c r="C24" s="47" t="s">
        <v>277</v>
      </c>
      <c r="D24" s="48"/>
      <c r="E24" s="48"/>
      <c r="F24" s="49">
        <v>16053.5</v>
      </c>
      <c r="G24" s="50">
        <v>44662</v>
      </c>
      <c r="H24" s="48">
        <v>1</v>
      </c>
      <c r="I24" s="48">
        <v>723975</v>
      </c>
      <c r="J24" s="48" t="s">
        <v>452</v>
      </c>
      <c r="K24" s="48" t="s">
        <v>279</v>
      </c>
      <c r="L24" s="49">
        <v>16053.5</v>
      </c>
      <c r="M24" s="49">
        <v>16053.5</v>
      </c>
    </row>
    <row r="25" spans="1:13" ht="16.5" x14ac:dyDescent="0.25">
      <c r="A25" s="47" t="s">
        <v>449</v>
      </c>
      <c r="B25" s="48" t="s">
        <v>276</v>
      </c>
      <c r="C25" s="47" t="s">
        <v>277</v>
      </c>
      <c r="D25" s="48"/>
      <c r="E25" s="48"/>
      <c r="F25" s="49">
        <v>16053.5</v>
      </c>
      <c r="G25" s="50">
        <v>44662</v>
      </c>
      <c r="H25" s="48">
        <v>1</v>
      </c>
      <c r="I25" s="48">
        <v>723976</v>
      </c>
      <c r="J25" s="48" t="s">
        <v>452</v>
      </c>
      <c r="K25" s="48" t="s">
        <v>279</v>
      </c>
      <c r="L25" s="49">
        <v>16053.5</v>
      </c>
      <c r="M25" s="49">
        <v>16053.5</v>
      </c>
    </row>
    <row r="26" spans="1:13" ht="16.5" x14ac:dyDescent="0.25">
      <c r="A26" s="47" t="s">
        <v>449</v>
      </c>
      <c r="B26" s="48" t="s">
        <v>276</v>
      </c>
      <c r="C26" s="47" t="s">
        <v>277</v>
      </c>
      <c r="D26" s="48"/>
      <c r="E26" s="48"/>
      <c r="F26" s="49">
        <v>16053.5</v>
      </c>
      <c r="G26" s="50">
        <v>44662</v>
      </c>
      <c r="H26" s="48">
        <v>1</v>
      </c>
      <c r="I26" s="48">
        <v>723977</v>
      </c>
      <c r="J26" s="48" t="s">
        <v>452</v>
      </c>
      <c r="K26" s="48" t="s">
        <v>279</v>
      </c>
      <c r="L26" s="49">
        <v>16053.5</v>
      </c>
      <c r="M26" s="49">
        <v>16053.5</v>
      </c>
    </row>
    <row r="27" spans="1:13" ht="16.5" x14ac:dyDescent="0.25">
      <c r="A27" s="47" t="s">
        <v>449</v>
      </c>
      <c r="B27" s="48" t="s">
        <v>276</v>
      </c>
      <c r="C27" s="47" t="s">
        <v>277</v>
      </c>
      <c r="D27" s="48"/>
      <c r="E27" s="48"/>
      <c r="F27" s="49">
        <v>16053.5</v>
      </c>
      <c r="G27" s="50">
        <v>44662</v>
      </c>
      <c r="H27" s="48">
        <v>1</v>
      </c>
      <c r="I27" s="48">
        <v>723978</v>
      </c>
      <c r="J27" s="48" t="s">
        <v>452</v>
      </c>
      <c r="K27" s="48" t="s">
        <v>279</v>
      </c>
      <c r="L27" s="49">
        <v>16053.5</v>
      </c>
      <c r="M27" s="49">
        <v>16053.5</v>
      </c>
    </row>
    <row r="28" spans="1:13" ht="16.5" x14ac:dyDescent="0.25">
      <c r="A28" s="47" t="s">
        <v>449</v>
      </c>
      <c r="B28" s="48" t="s">
        <v>276</v>
      </c>
      <c r="C28" s="47" t="s">
        <v>277</v>
      </c>
      <c r="D28" s="48"/>
      <c r="E28" s="48"/>
      <c r="F28" s="49">
        <v>16053.5</v>
      </c>
      <c r="G28" s="50">
        <v>44662</v>
      </c>
      <c r="H28" s="48">
        <v>1</v>
      </c>
      <c r="I28" s="48">
        <v>723979</v>
      </c>
      <c r="J28" s="48" t="s">
        <v>452</v>
      </c>
      <c r="K28" s="48" t="s">
        <v>279</v>
      </c>
      <c r="L28" s="49">
        <v>16053.5</v>
      </c>
      <c r="M28" s="49">
        <v>16053.5</v>
      </c>
    </row>
    <row r="29" spans="1:13" ht="16.5" x14ac:dyDescent="0.25">
      <c r="A29" s="47" t="s">
        <v>449</v>
      </c>
      <c r="B29" s="48" t="s">
        <v>276</v>
      </c>
      <c r="C29" s="47" t="s">
        <v>277</v>
      </c>
      <c r="D29" s="48"/>
      <c r="E29" s="48"/>
      <c r="F29" s="49">
        <v>16053.5</v>
      </c>
      <c r="G29" s="50">
        <v>44662</v>
      </c>
      <c r="H29" s="48">
        <v>1</v>
      </c>
      <c r="I29" s="48">
        <v>723980</v>
      </c>
      <c r="J29" s="48" t="s">
        <v>452</v>
      </c>
      <c r="K29" s="48" t="s">
        <v>279</v>
      </c>
      <c r="L29" s="49">
        <v>16053.5</v>
      </c>
      <c r="M29" s="49">
        <v>16053.5</v>
      </c>
    </row>
    <row r="30" spans="1:13" ht="16.5" x14ac:dyDescent="0.25">
      <c r="A30" s="47" t="s">
        <v>449</v>
      </c>
      <c r="B30" s="48" t="s">
        <v>276</v>
      </c>
      <c r="C30" s="47" t="s">
        <v>277</v>
      </c>
      <c r="D30" s="48"/>
      <c r="E30" s="48"/>
      <c r="F30" s="49">
        <v>16053.5</v>
      </c>
      <c r="G30" s="50">
        <v>44662</v>
      </c>
      <c r="H30" s="48">
        <v>1</v>
      </c>
      <c r="I30" s="48">
        <v>723981</v>
      </c>
      <c r="J30" s="48" t="s">
        <v>452</v>
      </c>
      <c r="K30" s="48" t="s">
        <v>279</v>
      </c>
      <c r="L30" s="49">
        <v>16053.5</v>
      </c>
      <c r="M30" s="49">
        <v>16053.5</v>
      </c>
    </row>
    <row r="31" spans="1:13" ht="16.5" x14ac:dyDescent="0.25">
      <c r="A31" s="47" t="s">
        <v>449</v>
      </c>
      <c r="B31" s="48" t="s">
        <v>276</v>
      </c>
      <c r="C31" s="47" t="s">
        <v>277</v>
      </c>
      <c r="D31" s="48"/>
      <c r="E31" s="48"/>
      <c r="F31" s="49">
        <v>16053.5</v>
      </c>
      <c r="G31" s="50">
        <v>44662</v>
      </c>
      <c r="H31" s="48">
        <v>1</v>
      </c>
      <c r="I31" s="48">
        <v>723982</v>
      </c>
      <c r="J31" s="48" t="s">
        <v>452</v>
      </c>
      <c r="K31" s="48" t="s">
        <v>279</v>
      </c>
      <c r="L31" s="49">
        <v>16053.5</v>
      </c>
      <c r="M31" s="49">
        <v>16053.5</v>
      </c>
    </row>
    <row r="32" spans="1:13" ht="16.5" x14ac:dyDescent="0.25">
      <c r="A32" s="47" t="s">
        <v>449</v>
      </c>
      <c r="B32" s="48" t="s">
        <v>276</v>
      </c>
      <c r="C32" s="47" t="s">
        <v>277</v>
      </c>
      <c r="D32" s="48"/>
      <c r="E32" s="48"/>
      <c r="F32" s="49">
        <v>16053.5</v>
      </c>
      <c r="G32" s="50">
        <v>44662</v>
      </c>
      <c r="H32" s="48">
        <v>1</v>
      </c>
      <c r="I32" s="48">
        <v>723983</v>
      </c>
      <c r="J32" s="48" t="s">
        <v>452</v>
      </c>
      <c r="K32" s="48" t="s">
        <v>279</v>
      </c>
      <c r="L32" s="49">
        <v>16053.5</v>
      </c>
      <c r="M32" s="49">
        <v>16053.5</v>
      </c>
    </row>
    <row r="33" spans="1:13" ht="16.5" x14ac:dyDescent="0.25">
      <c r="A33" s="47" t="s">
        <v>449</v>
      </c>
      <c r="B33" s="48" t="s">
        <v>276</v>
      </c>
      <c r="C33" s="47" t="s">
        <v>277</v>
      </c>
      <c r="D33" s="48"/>
      <c r="E33" s="48"/>
      <c r="F33" s="49">
        <v>16053.5</v>
      </c>
      <c r="G33" s="50">
        <v>44662</v>
      </c>
      <c r="H33" s="48">
        <v>1</v>
      </c>
      <c r="I33" s="48">
        <v>723984</v>
      </c>
      <c r="J33" s="48" t="s">
        <v>452</v>
      </c>
      <c r="K33" s="48" t="s">
        <v>279</v>
      </c>
      <c r="L33" s="49">
        <v>16053.5</v>
      </c>
      <c r="M33" s="49">
        <v>16053.5</v>
      </c>
    </row>
    <row r="34" spans="1:13" ht="16.5" x14ac:dyDescent="0.25">
      <c r="A34" s="47" t="s">
        <v>449</v>
      </c>
      <c r="B34" s="48" t="s">
        <v>276</v>
      </c>
      <c r="C34" s="47" t="s">
        <v>277</v>
      </c>
      <c r="D34" s="48"/>
      <c r="E34" s="48"/>
      <c r="F34" s="49">
        <v>16053.5</v>
      </c>
      <c r="G34" s="50">
        <v>44662</v>
      </c>
      <c r="H34" s="48">
        <v>1</v>
      </c>
      <c r="I34" s="48">
        <v>723985</v>
      </c>
      <c r="J34" s="48" t="s">
        <v>452</v>
      </c>
      <c r="K34" s="48" t="s">
        <v>279</v>
      </c>
      <c r="L34" s="49">
        <v>16053.5</v>
      </c>
      <c r="M34" s="49">
        <v>16053.5</v>
      </c>
    </row>
    <row r="35" spans="1:13" ht="16.5" x14ac:dyDescent="0.25">
      <c r="A35" s="47" t="s">
        <v>449</v>
      </c>
      <c r="B35" s="48" t="s">
        <v>276</v>
      </c>
      <c r="C35" s="47" t="s">
        <v>277</v>
      </c>
      <c r="D35" s="48"/>
      <c r="E35" s="48"/>
      <c r="F35" s="49">
        <v>16053.5</v>
      </c>
      <c r="G35" s="50">
        <v>44662</v>
      </c>
      <c r="H35" s="48">
        <v>1</v>
      </c>
      <c r="I35" s="48">
        <v>723986</v>
      </c>
      <c r="J35" s="48" t="s">
        <v>452</v>
      </c>
      <c r="K35" s="48" t="s">
        <v>279</v>
      </c>
      <c r="L35" s="49">
        <v>16053.5</v>
      </c>
      <c r="M35" s="49">
        <v>16053.5</v>
      </c>
    </row>
    <row r="36" spans="1:13" ht="16.5" x14ac:dyDescent="0.25">
      <c r="A36" s="47" t="s">
        <v>449</v>
      </c>
      <c r="B36" s="48" t="s">
        <v>276</v>
      </c>
      <c r="C36" s="47" t="s">
        <v>277</v>
      </c>
      <c r="D36" s="48"/>
      <c r="E36" s="48"/>
      <c r="F36" s="49">
        <v>16053.5</v>
      </c>
      <c r="G36" s="50">
        <v>44662</v>
      </c>
      <c r="H36" s="48">
        <v>1</v>
      </c>
      <c r="I36" s="48">
        <v>723987</v>
      </c>
      <c r="J36" s="48" t="s">
        <v>452</v>
      </c>
      <c r="K36" s="48" t="s">
        <v>279</v>
      </c>
      <c r="L36" s="49">
        <v>16053.5</v>
      </c>
      <c r="M36" s="49">
        <v>16053.5</v>
      </c>
    </row>
    <row r="37" spans="1:13" ht="16.5" x14ac:dyDescent="0.25">
      <c r="A37" s="47" t="s">
        <v>449</v>
      </c>
      <c r="B37" s="48" t="s">
        <v>276</v>
      </c>
      <c r="C37" s="47" t="s">
        <v>277</v>
      </c>
      <c r="D37" s="48"/>
      <c r="E37" s="48"/>
      <c r="F37" s="49">
        <v>16053.5</v>
      </c>
      <c r="G37" s="50">
        <v>44662</v>
      </c>
      <c r="H37" s="48">
        <v>1</v>
      </c>
      <c r="I37" s="48">
        <v>723988</v>
      </c>
      <c r="J37" s="48" t="s">
        <v>452</v>
      </c>
      <c r="K37" s="48" t="s">
        <v>279</v>
      </c>
      <c r="L37" s="49">
        <v>16053.5</v>
      </c>
      <c r="M37" s="49">
        <v>16053.5</v>
      </c>
    </row>
    <row r="38" spans="1:13" ht="16.5" x14ac:dyDescent="0.25">
      <c r="A38" s="47" t="s">
        <v>449</v>
      </c>
      <c r="B38" s="48" t="s">
        <v>276</v>
      </c>
      <c r="C38" s="47" t="s">
        <v>277</v>
      </c>
      <c r="D38" s="48"/>
      <c r="E38" s="48"/>
      <c r="F38" s="49">
        <v>16053.5</v>
      </c>
      <c r="G38" s="50">
        <v>44662</v>
      </c>
      <c r="H38" s="48">
        <v>1</v>
      </c>
      <c r="I38" s="48">
        <v>723989</v>
      </c>
      <c r="J38" s="48" t="s">
        <v>452</v>
      </c>
      <c r="K38" s="48" t="s">
        <v>279</v>
      </c>
      <c r="L38" s="49">
        <v>16053.5</v>
      </c>
      <c r="M38" s="49">
        <v>16053.5</v>
      </c>
    </row>
    <row r="39" spans="1:13" ht="16.5" x14ac:dyDescent="0.25">
      <c r="A39" s="47" t="s">
        <v>449</v>
      </c>
      <c r="B39" s="48" t="s">
        <v>276</v>
      </c>
      <c r="C39" s="47" t="s">
        <v>277</v>
      </c>
      <c r="D39" s="48"/>
      <c r="E39" s="48"/>
      <c r="F39" s="49">
        <v>16053.5</v>
      </c>
      <c r="G39" s="50">
        <v>44662</v>
      </c>
      <c r="H39" s="48">
        <v>1</v>
      </c>
      <c r="I39" s="48">
        <v>723990</v>
      </c>
      <c r="J39" s="48" t="s">
        <v>452</v>
      </c>
      <c r="K39" s="48" t="s">
        <v>279</v>
      </c>
      <c r="L39" s="49">
        <v>16053.5</v>
      </c>
      <c r="M39" s="49">
        <v>16053.5</v>
      </c>
    </row>
    <row r="40" spans="1:13" ht="16.5" x14ac:dyDescent="0.25">
      <c r="A40" s="47" t="s">
        <v>449</v>
      </c>
      <c r="B40" s="48" t="s">
        <v>276</v>
      </c>
      <c r="C40" s="47" t="s">
        <v>277</v>
      </c>
      <c r="D40" s="48"/>
      <c r="E40" s="48"/>
      <c r="F40" s="49">
        <v>16053.5</v>
      </c>
      <c r="G40" s="50">
        <v>44662</v>
      </c>
      <c r="H40" s="48">
        <v>1</v>
      </c>
      <c r="I40" s="48">
        <v>723991</v>
      </c>
      <c r="J40" s="48" t="s">
        <v>452</v>
      </c>
      <c r="K40" s="48" t="s">
        <v>279</v>
      </c>
      <c r="L40" s="49">
        <v>16053.5</v>
      </c>
      <c r="M40" s="49">
        <v>16053.5</v>
      </c>
    </row>
    <row r="41" spans="1:13" ht="16.5" x14ac:dyDescent="0.25">
      <c r="A41" s="47" t="s">
        <v>449</v>
      </c>
      <c r="B41" s="48" t="s">
        <v>276</v>
      </c>
      <c r="C41" s="47" t="s">
        <v>277</v>
      </c>
      <c r="D41" s="48"/>
      <c r="E41" s="48"/>
      <c r="F41" s="49">
        <v>16053.5</v>
      </c>
      <c r="G41" s="50">
        <v>44662</v>
      </c>
      <c r="H41" s="48">
        <v>1</v>
      </c>
      <c r="I41" s="48">
        <v>723992</v>
      </c>
      <c r="J41" s="48" t="s">
        <v>452</v>
      </c>
      <c r="K41" s="48" t="s">
        <v>279</v>
      </c>
      <c r="L41" s="49">
        <v>16053.5</v>
      </c>
      <c r="M41" s="49">
        <v>16053.5</v>
      </c>
    </row>
    <row r="42" spans="1:13" ht="16.5" x14ac:dyDescent="0.25">
      <c r="A42" s="47" t="s">
        <v>449</v>
      </c>
      <c r="B42" s="48" t="s">
        <v>276</v>
      </c>
      <c r="C42" s="47" t="s">
        <v>277</v>
      </c>
      <c r="D42" s="48"/>
      <c r="E42" s="48"/>
      <c r="F42" s="49">
        <v>16053.5</v>
      </c>
      <c r="G42" s="50">
        <v>44662</v>
      </c>
      <c r="H42" s="48">
        <v>1</v>
      </c>
      <c r="I42" s="48">
        <v>723993</v>
      </c>
      <c r="J42" s="48" t="s">
        <v>452</v>
      </c>
      <c r="K42" s="48" t="s">
        <v>279</v>
      </c>
      <c r="L42" s="49">
        <v>16053.5</v>
      </c>
      <c r="M42" s="49">
        <v>16053.5</v>
      </c>
    </row>
    <row r="43" spans="1:13" ht="16.5" x14ac:dyDescent="0.25">
      <c r="A43" s="47" t="s">
        <v>449</v>
      </c>
      <c r="B43" s="48" t="s">
        <v>276</v>
      </c>
      <c r="C43" s="47" t="s">
        <v>277</v>
      </c>
      <c r="D43" s="48"/>
      <c r="E43" s="48"/>
      <c r="F43" s="49">
        <v>16053.5</v>
      </c>
      <c r="G43" s="50">
        <v>44662</v>
      </c>
      <c r="H43" s="48">
        <v>1</v>
      </c>
      <c r="I43" s="48">
        <v>723994</v>
      </c>
      <c r="J43" s="48" t="s">
        <v>452</v>
      </c>
      <c r="K43" s="48" t="s">
        <v>279</v>
      </c>
      <c r="L43" s="49">
        <v>16053.5</v>
      </c>
      <c r="M43" s="49">
        <v>16053.5</v>
      </c>
    </row>
    <row r="44" spans="1:13" ht="16.5" x14ac:dyDescent="0.25">
      <c r="A44" s="47" t="s">
        <v>449</v>
      </c>
      <c r="B44" s="48" t="s">
        <v>276</v>
      </c>
      <c r="C44" s="47" t="s">
        <v>277</v>
      </c>
      <c r="D44" s="48"/>
      <c r="E44" s="48"/>
      <c r="F44" s="49">
        <v>16053.5</v>
      </c>
      <c r="G44" s="50">
        <v>44662</v>
      </c>
      <c r="H44" s="48">
        <v>1</v>
      </c>
      <c r="I44" s="48">
        <v>723995</v>
      </c>
      <c r="J44" s="48" t="s">
        <v>452</v>
      </c>
      <c r="K44" s="48" t="s">
        <v>279</v>
      </c>
      <c r="L44" s="49">
        <v>16053.5</v>
      </c>
      <c r="M44" s="49">
        <v>16053.5</v>
      </c>
    </row>
    <row r="45" spans="1:13" ht="16.5" x14ac:dyDescent="0.25">
      <c r="A45" s="47" t="s">
        <v>449</v>
      </c>
      <c r="B45" s="48" t="s">
        <v>276</v>
      </c>
      <c r="C45" s="47" t="s">
        <v>277</v>
      </c>
      <c r="D45" s="48"/>
      <c r="E45" s="48"/>
      <c r="F45" s="49">
        <v>16053.5</v>
      </c>
      <c r="G45" s="50">
        <v>44662</v>
      </c>
      <c r="H45" s="48">
        <v>1</v>
      </c>
      <c r="I45" s="48">
        <v>723996</v>
      </c>
      <c r="J45" s="48" t="s">
        <v>452</v>
      </c>
      <c r="K45" s="48" t="s">
        <v>279</v>
      </c>
      <c r="L45" s="49">
        <v>16053.5</v>
      </c>
      <c r="M45" s="49">
        <v>16053.5</v>
      </c>
    </row>
    <row r="46" spans="1:13" ht="16.5" x14ac:dyDescent="0.25">
      <c r="A46" s="47" t="s">
        <v>449</v>
      </c>
      <c r="B46" s="48" t="s">
        <v>276</v>
      </c>
      <c r="C46" s="47" t="s">
        <v>277</v>
      </c>
      <c r="D46" s="48"/>
      <c r="E46" s="48"/>
      <c r="F46" s="49">
        <v>16053.5</v>
      </c>
      <c r="G46" s="50">
        <v>44662</v>
      </c>
      <c r="H46" s="48">
        <v>1</v>
      </c>
      <c r="I46" s="48">
        <v>723997</v>
      </c>
      <c r="J46" s="48" t="s">
        <v>452</v>
      </c>
      <c r="K46" s="48" t="s">
        <v>279</v>
      </c>
      <c r="L46" s="49">
        <v>16053.5</v>
      </c>
      <c r="M46" s="49">
        <v>16053.5</v>
      </c>
    </row>
    <row r="47" spans="1:13" ht="16.5" x14ac:dyDescent="0.25">
      <c r="A47" s="47" t="s">
        <v>449</v>
      </c>
      <c r="B47" s="48" t="s">
        <v>276</v>
      </c>
      <c r="C47" s="47" t="s">
        <v>277</v>
      </c>
      <c r="D47" s="48"/>
      <c r="E47" s="48"/>
      <c r="F47" s="49">
        <v>16053.5</v>
      </c>
      <c r="G47" s="50">
        <v>44662</v>
      </c>
      <c r="H47" s="48">
        <v>1</v>
      </c>
      <c r="I47" s="48">
        <v>723998</v>
      </c>
      <c r="J47" s="48" t="s">
        <v>452</v>
      </c>
      <c r="K47" s="48" t="s">
        <v>279</v>
      </c>
      <c r="L47" s="49">
        <v>16053.5</v>
      </c>
      <c r="M47" s="49">
        <v>16053.5</v>
      </c>
    </row>
    <row r="48" spans="1:13" ht="16.5" x14ac:dyDescent="0.25">
      <c r="A48" s="47" t="s">
        <v>449</v>
      </c>
      <c r="B48" s="48" t="s">
        <v>276</v>
      </c>
      <c r="C48" s="47" t="s">
        <v>277</v>
      </c>
      <c r="D48" s="48"/>
      <c r="E48" s="48"/>
      <c r="F48" s="49">
        <v>16053.5</v>
      </c>
      <c r="G48" s="50">
        <v>44662</v>
      </c>
      <c r="H48" s="48">
        <v>1</v>
      </c>
      <c r="I48" s="48">
        <v>723999</v>
      </c>
      <c r="J48" s="48" t="s">
        <v>452</v>
      </c>
      <c r="K48" s="48" t="s">
        <v>279</v>
      </c>
      <c r="L48" s="49">
        <v>16053.5</v>
      </c>
      <c r="M48" s="49">
        <v>16053.5</v>
      </c>
    </row>
    <row r="49" spans="1:13" ht="16.5" x14ac:dyDescent="0.25">
      <c r="A49" s="47" t="s">
        <v>449</v>
      </c>
      <c r="B49" s="48" t="s">
        <v>276</v>
      </c>
      <c r="C49" s="47" t="s">
        <v>277</v>
      </c>
      <c r="D49" s="48"/>
      <c r="E49" s="48"/>
      <c r="F49" s="49">
        <v>16053.5</v>
      </c>
      <c r="G49" s="50">
        <v>44662</v>
      </c>
      <c r="H49" s="48">
        <v>1</v>
      </c>
      <c r="I49" s="48">
        <v>724000</v>
      </c>
      <c r="J49" s="48" t="s">
        <v>452</v>
      </c>
      <c r="K49" s="48" t="s">
        <v>279</v>
      </c>
      <c r="L49" s="49">
        <v>16053.5</v>
      </c>
      <c r="M49" s="49">
        <v>16053.5</v>
      </c>
    </row>
    <row r="50" spans="1:13" ht="16.5" x14ac:dyDescent="0.25">
      <c r="A50" s="47" t="s">
        <v>449</v>
      </c>
      <c r="B50" s="48" t="s">
        <v>276</v>
      </c>
      <c r="C50" s="47" t="s">
        <v>277</v>
      </c>
      <c r="D50" s="48"/>
      <c r="E50" s="48"/>
      <c r="F50" s="49">
        <v>16053.5</v>
      </c>
      <c r="G50" s="50">
        <v>44662</v>
      </c>
      <c r="H50" s="48">
        <v>1</v>
      </c>
      <c r="I50" s="48">
        <v>724001</v>
      </c>
      <c r="J50" s="48" t="s">
        <v>452</v>
      </c>
      <c r="K50" s="48" t="s">
        <v>279</v>
      </c>
      <c r="L50" s="49">
        <v>16053.5</v>
      </c>
      <c r="M50" s="49">
        <v>16053.5</v>
      </c>
    </row>
    <row r="51" spans="1:13" ht="16.5" x14ac:dyDescent="0.25">
      <c r="A51" s="47" t="s">
        <v>449</v>
      </c>
      <c r="B51" s="48" t="s">
        <v>276</v>
      </c>
      <c r="C51" s="47" t="s">
        <v>277</v>
      </c>
      <c r="D51" s="48"/>
      <c r="E51" s="48"/>
      <c r="F51" s="49">
        <v>16053.5</v>
      </c>
      <c r="G51" s="50">
        <v>44662</v>
      </c>
      <c r="H51" s="48">
        <v>1</v>
      </c>
      <c r="I51" s="48">
        <v>724002</v>
      </c>
      <c r="J51" s="48" t="s">
        <v>452</v>
      </c>
      <c r="K51" s="48" t="s">
        <v>279</v>
      </c>
      <c r="L51" s="49">
        <v>16053.5</v>
      </c>
      <c r="M51" s="49">
        <v>16053.5</v>
      </c>
    </row>
    <row r="52" spans="1:13" ht="16.5" x14ac:dyDescent="0.25">
      <c r="A52" s="47" t="s">
        <v>449</v>
      </c>
      <c r="B52" s="48" t="s">
        <v>276</v>
      </c>
      <c r="C52" s="47" t="s">
        <v>277</v>
      </c>
      <c r="D52" s="48"/>
      <c r="E52" s="48"/>
      <c r="F52" s="49">
        <v>16053.5</v>
      </c>
      <c r="G52" s="50">
        <v>44662</v>
      </c>
      <c r="H52" s="48">
        <v>1</v>
      </c>
      <c r="I52" s="48">
        <v>724003</v>
      </c>
      <c r="J52" s="48" t="s">
        <v>452</v>
      </c>
      <c r="K52" s="48" t="s">
        <v>279</v>
      </c>
      <c r="L52" s="49">
        <v>16053.5</v>
      </c>
      <c r="M52" s="49">
        <v>16053.5</v>
      </c>
    </row>
    <row r="53" spans="1:13" ht="16.5" x14ac:dyDescent="0.25">
      <c r="A53" s="47" t="s">
        <v>449</v>
      </c>
      <c r="B53" s="48" t="s">
        <v>276</v>
      </c>
      <c r="C53" s="47" t="s">
        <v>277</v>
      </c>
      <c r="D53" s="48"/>
      <c r="E53" s="48"/>
      <c r="F53" s="49">
        <v>16053.5</v>
      </c>
      <c r="G53" s="50">
        <v>44662</v>
      </c>
      <c r="H53" s="48">
        <v>1</v>
      </c>
      <c r="I53" s="48">
        <v>724013</v>
      </c>
      <c r="J53" s="48" t="s">
        <v>452</v>
      </c>
      <c r="K53" s="48" t="s">
        <v>279</v>
      </c>
      <c r="L53" s="49">
        <v>16053.5</v>
      </c>
      <c r="M53" s="49">
        <v>16053.5</v>
      </c>
    </row>
    <row r="54" spans="1:13" ht="16.5" x14ac:dyDescent="0.25">
      <c r="A54" s="47" t="s">
        <v>449</v>
      </c>
      <c r="B54" s="48" t="s">
        <v>276</v>
      </c>
      <c r="C54" s="47" t="s">
        <v>277</v>
      </c>
      <c r="D54" s="48"/>
      <c r="E54" s="48"/>
      <c r="F54" s="49">
        <v>16053.5</v>
      </c>
      <c r="G54" s="50">
        <v>44662</v>
      </c>
      <c r="H54" s="48">
        <v>1</v>
      </c>
      <c r="I54" s="48">
        <v>724023</v>
      </c>
      <c r="J54" s="48" t="s">
        <v>452</v>
      </c>
      <c r="K54" s="48" t="s">
        <v>279</v>
      </c>
      <c r="L54" s="49">
        <v>16053.5</v>
      </c>
      <c r="M54" s="49">
        <v>16053.5</v>
      </c>
    </row>
    <row r="55" spans="1:13" ht="16.5" x14ac:dyDescent="0.25">
      <c r="A55" s="47" t="s">
        <v>449</v>
      </c>
      <c r="B55" s="48" t="s">
        <v>276</v>
      </c>
      <c r="C55" s="47" t="s">
        <v>277</v>
      </c>
      <c r="D55" s="48"/>
      <c r="E55" s="48"/>
      <c r="F55" s="49">
        <v>16053.5</v>
      </c>
      <c r="G55" s="50">
        <v>44662</v>
      </c>
      <c r="H55" s="48">
        <v>1</v>
      </c>
      <c r="I55" s="48">
        <v>724025</v>
      </c>
      <c r="J55" s="48" t="s">
        <v>452</v>
      </c>
      <c r="K55" s="48" t="s">
        <v>279</v>
      </c>
      <c r="L55" s="49">
        <v>16053.5</v>
      </c>
      <c r="M55" s="49">
        <v>16053.5</v>
      </c>
    </row>
    <row r="56" spans="1:13" ht="16.5" x14ac:dyDescent="0.25">
      <c r="A56" s="47" t="s">
        <v>449</v>
      </c>
      <c r="B56" s="48" t="s">
        <v>276</v>
      </c>
      <c r="C56" s="47" t="s">
        <v>277</v>
      </c>
      <c r="D56" s="48"/>
      <c r="E56" s="48"/>
      <c r="F56" s="49">
        <v>16053.5</v>
      </c>
      <c r="G56" s="50">
        <v>44662</v>
      </c>
      <c r="H56" s="48">
        <v>1</v>
      </c>
      <c r="I56" s="48">
        <v>724026</v>
      </c>
      <c r="J56" s="48" t="s">
        <v>452</v>
      </c>
      <c r="K56" s="48" t="s">
        <v>279</v>
      </c>
      <c r="L56" s="49">
        <v>16053.5</v>
      </c>
      <c r="M56" s="49">
        <v>16053.5</v>
      </c>
    </row>
    <row r="57" spans="1:13" ht="16.5" x14ac:dyDescent="0.25">
      <c r="A57" s="47" t="s">
        <v>449</v>
      </c>
      <c r="B57" s="48" t="s">
        <v>276</v>
      </c>
      <c r="C57" s="47" t="s">
        <v>277</v>
      </c>
      <c r="D57" s="48"/>
      <c r="E57" s="48"/>
      <c r="F57" s="49">
        <v>16053.5</v>
      </c>
      <c r="G57" s="50">
        <v>44662</v>
      </c>
      <c r="H57" s="48">
        <v>1</v>
      </c>
      <c r="I57" s="48">
        <v>724027</v>
      </c>
      <c r="J57" s="48" t="s">
        <v>452</v>
      </c>
      <c r="K57" s="48" t="s">
        <v>279</v>
      </c>
      <c r="L57" s="49">
        <v>16053.5</v>
      </c>
      <c r="M57" s="49">
        <v>16053.5</v>
      </c>
    </row>
    <row r="58" spans="1:13" ht="16.5" x14ac:dyDescent="0.25">
      <c r="A58" s="47" t="s">
        <v>449</v>
      </c>
      <c r="B58" s="48" t="s">
        <v>276</v>
      </c>
      <c r="C58" s="47" t="s">
        <v>277</v>
      </c>
      <c r="D58" s="48"/>
      <c r="E58" s="48"/>
      <c r="F58" s="49">
        <v>16053.5</v>
      </c>
      <c r="G58" s="50">
        <v>44662</v>
      </c>
      <c r="H58" s="48">
        <v>1</v>
      </c>
      <c r="I58" s="48">
        <v>724028</v>
      </c>
      <c r="J58" s="48" t="s">
        <v>452</v>
      </c>
      <c r="K58" s="48" t="s">
        <v>279</v>
      </c>
      <c r="L58" s="49">
        <v>16053.5</v>
      </c>
      <c r="M58" s="49">
        <v>16053.5</v>
      </c>
    </row>
    <row r="59" spans="1:13" ht="16.5" x14ac:dyDescent="0.25">
      <c r="A59" s="47" t="s">
        <v>449</v>
      </c>
      <c r="B59" s="48" t="s">
        <v>276</v>
      </c>
      <c r="C59" s="47" t="s">
        <v>277</v>
      </c>
      <c r="D59" s="48"/>
      <c r="E59" s="48"/>
      <c r="F59" s="49">
        <v>16053.5</v>
      </c>
      <c r="G59" s="50">
        <v>44662</v>
      </c>
      <c r="H59" s="48">
        <v>1</v>
      </c>
      <c r="I59" s="48">
        <v>724029</v>
      </c>
      <c r="J59" s="48" t="s">
        <v>452</v>
      </c>
      <c r="K59" s="48" t="s">
        <v>279</v>
      </c>
      <c r="L59" s="49">
        <v>16053.5</v>
      </c>
      <c r="M59" s="49">
        <v>16053.5</v>
      </c>
    </row>
    <row r="60" spans="1:13" ht="16.5" x14ac:dyDescent="0.25">
      <c r="A60" s="47" t="s">
        <v>449</v>
      </c>
      <c r="B60" s="48" t="s">
        <v>276</v>
      </c>
      <c r="C60" s="47" t="s">
        <v>277</v>
      </c>
      <c r="D60" s="48"/>
      <c r="E60" s="48"/>
      <c r="F60" s="49">
        <v>16053.5</v>
      </c>
      <c r="G60" s="50">
        <v>44662</v>
      </c>
      <c r="H60" s="48">
        <v>1</v>
      </c>
      <c r="I60" s="48">
        <v>724030</v>
      </c>
      <c r="J60" s="48" t="s">
        <v>452</v>
      </c>
      <c r="K60" s="48" t="s">
        <v>279</v>
      </c>
      <c r="L60" s="49">
        <v>16053.5</v>
      </c>
      <c r="M60" s="49">
        <v>16053.5</v>
      </c>
    </row>
    <row r="61" spans="1:13" ht="16.5" x14ac:dyDescent="0.25">
      <c r="A61" s="47" t="s">
        <v>449</v>
      </c>
      <c r="B61" s="48" t="s">
        <v>276</v>
      </c>
      <c r="C61" s="47" t="s">
        <v>277</v>
      </c>
      <c r="D61" s="48"/>
      <c r="E61" s="48"/>
      <c r="F61" s="49">
        <v>16053.5</v>
      </c>
      <c r="G61" s="50">
        <v>44662</v>
      </c>
      <c r="H61" s="48">
        <v>1</v>
      </c>
      <c r="I61" s="48">
        <v>724031</v>
      </c>
      <c r="J61" s="48" t="s">
        <v>452</v>
      </c>
      <c r="K61" s="48" t="s">
        <v>279</v>
      </c>
      <c r="L61" s="49">
        <v>16053.5</v>
      </c>
      <c r="M61" s="49">
        <v>16053.5</v>
      </c>
    </row>
    <row r="62" spans="1:13" ht="16.5" x14ac:dyDescent="0.25">
      <c r="A62" s="47" t="s">
        <v>449</v>
      </c>
      <c r="B62" s="48" t="s">
        <v>276</v>
      </c>
      <c r="C62" s="47" t="s">
        <v>277</v>
      </c>
      <c r="D62" s="48"/>
      <c r="E62" s="48"/>
      <c r="F62" s="49">
        <v>16053.5</v>
      </c>
      <c r="G62" s="50">
        <v>44662</v>
      </c>
      <c r="H62" s="48">
        <v>1</v>
      </c>
      <c r="I62" s="48">
        <v>724032</v>
      </c>
      <c r="J62" s="48" t="s">
        <v>452</v>
      </c>
      <c r="K62" s="48" t="s">
        <v>279</v>
      </c>
      <c r="L62" s="49">
        <v>16053.5</v>
      </c>
      <c r="M62" s="49">
        <v>16053.5</v>
      </c>
    </row>
    <row r="63" spans="1:13" ht="16.5" x14ac:dyDescent="0.25">
      <c r="A63" s="47" t="s">
        <v>449</v>
      </c>
      <c r="B63" s="48" t="s">
        <v>276</v>
      </c>
      <c r="C63" s="47" t="s">
        <v>277</v>
      </c>
      <c r="D63" s="48"/>
      <c r="E63" s="48"/>
      <c r="F63" s="49">
        <v>16053.5</v>
      </c>
      <c r="G63" s="50">
        <v>44662</v>
      </c>
      <c r="H63" s="48">
        <v>1</v>
      </c>
      <c r="I63" s="48">
        <v>724033</v>
      </c>
      <c r="J63" s="48" t="s">
        <v>452</v>
      </c>
      <c r="K63" s="48" t="s">
        <v>279</v>
      </c>
      <c r="L63" s="49">
        <v>16053.5</v>
      </c>
      <c r="M63" s="49">
        <v>16053.5</v>
      </c>
    </row>
    <row r="64" spans="1:13" ht="16.5" x14ac:dyDescent="0.25">
      <c r="A64" s="47" t="s">
        <v>449</v>
      </c>
      <c r="B64" s="48" t="s">
        <v>276</v>
      </c>
      <c r="C64" s="47" t="s">
        <v>277</v>
      </c>
      <c r="D64" s="48"/>
      <c r="E64" s="48"/>
      <c r="F64" s="49">
        <v>16053.5</v>
      </c>
      <c r="G64" s="50">
        <v>44662</v>
      </c>
      <c r="H64" s="48">
        <v>1</v>
      </c>
      <c r="I64" s="48">
        <v>724034</v>
      </c>
      <c r="J64" s="48" t="s">
        <v>452</v>
      </c>
      <c r="K64" s="48" t="s">
        <v>279</v>
      </c>
      <c r="L64" s="49">
        <v>16053.5</v>
      </c>
      <c r="M64" s="49">
        <v>16053.5</v>
      </c>
    </row>
    <row r="65" spans="1:13" ht="16.5" x14ac:dyDescent="0.25">
      <c r="A65" s="47" t="s">
        <v>449</v>
      </c>
      <c r="B65" s="48" t="s">
        <v>276</v>
      </c>
      <c r="C65" s="47" t="s">
        <v>277</v>
      </c>
      <c r="D65" s="48"/>
      <c r="E65" s="48"/>
      <c r="F65" s="49">
        <v>16053.5</v>
      </c>
      <c r="G65" s="50">
        <v>44662</v>
      </c>
      <c r="H65" s="48">
        <v>1</v>
      </c>
      <c r="I65" s="48">
        <v>724035</v>
      </c>
      <c r="J65" s="48" t="s">
        <v>452</v>
      </c>
      <c r="K65" s="48" t="s">
        <v>279</v>
      </c>
      <c r="L65" s="49">
        <v>16053.5</v>
      </c>
      <c r="M65" s="49">
        <v>16053.5</v>
      </c>
    </row>
    <row r="66" spans="1:13" ht="16.5" x14ac:dyDescent="0.25">
      <c r="A66" s="47" t="s">
        <v>449</v>
      </c>
      <c r="B66" s="48" t="s">
        <v>276</v>
      </c>
      <c r="C66" s="47" t="s">
        <v>277</v>
      </c>
      <c r="D66" s="48"/>
      <c r="E66" s="48"/>
      <c r="F66" s="49">
        <v>16053.5</v>
      </c>
      <c r="G66" s="50">
        <v>44662</v>
      </c>
      <c r="H66" s="48">
        <v>1</v>
      </c>
      <c r="I66" s="48">
        <v>724036</v>
      </c>
      <c r="J66" s="48" t="s">
        <v>452</v>
      </c>
      <c r="K66" s="48" t="s">
        <v>279</v>
      </c>
      <c r="L66" s="49">
        <v>16053.5</v>
      </c>
      <c r="M66" s="49">
        <v>16053.5</v>
      </c>
    </row>
    <row r="67" spans="1:13" ht="16.5" x14ac:dyDescent="0.25">
      <c r="A67" s="47" t="s">
        <v>449</v>
      </c>
      <c r="B67" s="48" t="s">
        <v>276</v>
      </c>
      <c r="C67" s="47" t="s">
        <v>277</v>
      </c>
      <c r="D67" s="48"/>
      <c r="E67" s="48"/>
      <c r="F67" s="49">
        <v>16053.5</v>
      </c>
      <c r="G67" s="50">
        <v>44662</v>
      </c>
      <c r="H67" s="48">
        <v>1</v>
      </c>
      <c r="I67" s="48">
        <v>724037</v>
      </c>
      <c r="J67" s="48" t="s">
        <v>452</v>
      </c>
      <c r="K67" s="48" t="s">
        <v>279</v>
      </c>
      <c r="L67" s="49">
        <v>16053.5</v>
      </c>
      <c r="M67" s="49">
        <v>16053.5</v>
      </c>
    </row>
    <row r="68" spans="1:13" ht="16.5" x14ac:dyDescent="0.25">
      <c r="A68" s="47" t="s">
        <v>449</v>
      </c>
      <c r="B68" s="48" t="s">
        <v>276</v>
      </c>
      <c r="C68" s="47" t="s">
        <v>277</v>
      </c>
      <c r="D68" s="48"/>
      <c r="E68" s="48"/>
      <c r="F68" s="49">
        <v>16053.5</v>
      </c>
      <c r="G68" s="50">
        <v>44662</v>
      </c>
      <c r="H68" s="48">
        <v>1</v>
      </c>
      <c r="I68" s="48">
        <v>724038</v>
      </c>
      <c r="J68" s="48" t="s">
        <v>452</v>
      </c>
      <c r="K68" s="48" t="s">
        <v>279</v>
      </c>
      <c r="L68" s="49">
        <v>16053.5</v>
      </c>
      <c r="M68" s="49">
        <v>16053.5</v>
      </c>
    </row>
    <row r="69" spans="1:13" ht="16.5" x14ac:dyDescent="0.25">
      <c r="A69" s="47" t="s">
        <v>449</v>
      </c>
      <c r="B69" s="48" t="s">
        <v>276</v>
      </c>
      <c r="C69" s="47" t="s">
        <v>277</v>
      </c>
      <c r="D69" s="48"/>
      <c r="E69" s="48"/>
      <c r="F69" s="49">
        <v>16053.5</v>
      </c>
      <c r="G69" s="50">
        <v>44662</v>
      </c>
      <c r="H69" s="48">
        <v>1</v>
      </c>
      <c r="I69" s="48">
        <v>724039</v>
      </c>
      <c r="J69" s="48" t="s">
        <v>452</v>
      </c>
      <c r="K69" s="48" t="s">
        <v>279</v>
      </c>
      <c r="L69" s="49">
        <v>16053.5</v>
      </c>
      <c r="M69" s="49">
        <v>16053.5</v>
      </c>
    </row>
    <row r="70" spans="1:13" ht="16.5" x14ac:dyDescent="0.25">
      <c r="A70" s="47" t="s">
        <v>449</v>
      </c>
      <c r="B70" s="48" t="s">
        <v>276</v>
      </c>
      <c r="C70" s="47" t="s">
        <v>277</v>
      </c>
      <c r="D70" s="48"/>
      <c r="E70" s="48"/>
      <c r="F70" s="49">
        <v>16053.5</v>
      </c>
      <c r="G70" s="50">
        <v>44662</v>
      </c>
      <c r="H70" s="48">
        <v>1</v>
      </c>
      <c r="I70" s="48">
        <v>724040</v>
      </c>
      <c r="J70" s="48" t="s">
        <v>452</v>
      </c>
      <c r="K70" s="48" t="s">
        <v>279</v>
      </c>
      <c r="L70" s="49">
        <v>16053.5</v>
      </c>
      <c r="M70" s="49">
        <v>16053.5</v>
      </c>
    </row>
    <row r="71" spans="1:13" ht="16.5" x14ac:dyDescent="0.25">
      <c r="A71" s="47" t="s">
        <v>449</v>
      </c>
      <c r="B71" s="48" t="s">
        <v>276</v>
      </c>
      <c r="C71" s="47" t="s">
        <v>277</v>
      </c>
      <c r="D71" s="48"/>
      <c r="E71" s="48"/>
      <c r="F71" s="49">
        <v>16053.5</v>
      </c>
      <c r="G71" s="50">
        <v>44662</v>
      </c>
      <c r="H71" s="48">
        <v>1</v>
      </c>
      <c r="I71" s="48">
        <v>724041</v>
      </c>
      <c r="J71" s="48" t="s">
        <v>452</v>
      </c>
      <c r="K71" s="48" t="s">
        <v>279</v>
      </c>
      <c r="L71" s="49">
        <v>16053.5</v>
      </c>
      <c r="M71" s="49">
        <v>16053.5</v>
      </c>
    </row>
    <row r="72" spans="1:13" ht="16.5" x14ac:dyDescent="0.25">
      <c r="A72" s="47" t="s">
        <v>449</v>
      </c>
      <c r="B72" s="48" t="s">
        <v>276</v>
      </c>
      <c r="C72" s="47" t="s">
        <v>277</v>
      </c>
      <c r="D72" s="48"/>
      <c r="E72" s="48"/>
      <c r="F72" s="49">
        <v>16053.5</v>
      </c>
      <c r="G72" s="50">
        <v>44662</v>
      </c>
      <c r="H72" s="48">
        <v>1</v>
      </c>
      <c r="I72" s="48">
        <v>724042</v>
      </c>
      <c r="J72" s="48" t="s">
        <v>452</v>
      </c>
      <c r="K72" s="48" t="s">
        <v>279</v>
      </c>
      <c r="L72" s="49">
        <v>16053.5</v>
      </c>
      <c r="M72" s="49">
        <v>16053.5</v>
      </c>
    </row>
    <row r="73" spans="1:13" ht="16.5" x14ac:dyDescent="0.25">
      <c r="A73" s="47" t="s">
        <v>449</v>
      </c>
      <c r="B73" s="48" t="s">
        <v>276</v>
      </c>
      <c r="C73" s="47" t="s">
        <v>277</v>
      </c>
      <c r="D73" s="48"/>
      <c r="E73" s="48"/>
      <c r="F73" s="49">
        <v>16053.5</v>
      </c>
      <c r="G73" s="50">
        <v>44662</v>
      </c>
      <c r="H73" s="48">
        <v>1</v>
      </c>
      <c r="I73" s="48">
        <v>724043</v>
      </c>
      <c r="J73" s="48" t="s">
        <v>452</v>
      </c>
      <c r="K73" s="48" t="s">
        <v>279</v>
      </c>
      <c r="L73" s="49">
        <v>16053.5</v>
      </c>
      <c r="M73" s="49">
        <v>16053.5</v>
      </c>
    </row>
    <row r="74" spans="1:13" ht="16.5" x14ac:dyDescent="0.25">
      <c r="A74" s="47" t="s">
        <v>449</v>
      </c>
      <c r="B74" s="48" t="s">
        <v>276</v>
      </c>
      <c r="C74" s="47" t="s">
        <v>277</v>
      </c>
      <c r="D74" s="48"/>
      <c r="E74" s="48"/>
      <c r="F74" s="49">
        <v>16053.5</v>
      </c>
      <c r="G74" s="50">
        <v>44662</v>
      </c>
      <c r="H74" s="48">
        <v>1</v>
      </c>
      <c r="I74" s="48">
        <v>724044</v>
      </c>
      <c r="J74" s="48" t="s">
        <v>452</v>
      </c>
      <c r="K74" s="48" t="s">
        <v>279</v>
      </c>
      <c r="L74" s="49">
        <v>16053.5</v>
      </c>
      <c r="M74" s="49">
        <v>16053.5</v>
      </c>
    </row>
    <row r="75" spans="1:13" ht="16.5" x14ac:dyDescent="0.25">
      <c r="A75" s="47" t="s">
        <v>449</v>
      </c>
      <c r="B75" s="48" t="s">
        <v>276</v>
      </c>
      <c r="C75" s="47" t="s">
        <v>277</v>
      </c>
      <c r="D75" s="48"/>
      <c r="E75" s="48"/>
      <c r="F75" s="49">
        <v>16053.5</v>
      </c>
      <c r="G75" s="50">
        <v>44662</v>
      </c>
      <c r="H75" s="48">
        <v>1</v>
      </c>
      <c r="I75" s="48">
        <v>724045</v>
      </c>
      <c r="J75" s="48" t="s">
        <v>452</v>
      </c>
      <c r="K75" s="48" t="s">
        <v>279</v>
      </c>
      <c r="L75" s="49">
        <v>16053.5</v>
      </c>
      <c r="M75" s="49">
        <v>16053.5</v>
      </c>
    </row>
    <row r="76" spans="1:13" ht="16.5" x14ac:dyDescent="0.25">
      <c r="A76" s="47" t="s">
        <v>449</v>
      </c>
      <c r="B76" s="48" t="s">
        <v>276</v>
      </c>
      <c r="C76" s="47" t="s">
        <v>277</v>
      </c>
      <c r="D76" s="48"/>
      <c r="E76" s="48"/>
      <c r="F76" s="49">
        <v>16053.5</v>
      </c>
      <c r="G76" s="50">
        <v>44662</v>
      </c>
      <c r="H76" s="48">
        <v>1</v>
      </c>
      <c r="I76" s="48">
        <v>724046</v>
      </c>
      <c r="J76" s="48" t="s">
        <v>452</v>
      </c>
      <c r="K76" s="48" t="s">
        <v>279</v>
      </c>
      <c r="L76" s="49">
        <v>16053.5</v>
      </c>
      <c r="M76" s="49">
        <v>16053.5</v>
      </c>
    </row>
    <row r="77" spans="1:13" ht="16.5" x14ac:dyDescent="0.25">
      <c r="A77" s="47" t="s">
        <v>449</v>
      </c>
      <c r="B77" s="48" t="s">
        <v>276</v>
      </c>
      <c r="C77" s="47" t="s">
        <v>277</v>
      </c>
      <c r="D77" s="48"/>
      <c r="E77" s="48"/>
      <c r="F77" s="49">
        <v>16053.5</v>
      </c>
      <c r="G77" s="50">
        <v>44662</v>
      </c>
      <c r="H77" s="48">
        <v>1</v>
      </c>
      <c r="I77" s="48">
        <v>724047</v>
      </c>
      <c r="J77" s="48" t="s">
        <v>452</v>
      </c>
      <c r="K77" s="48" t="s">
        <v>279</v>
      </c>
      <c r="L77" s="49">
        <v>16053.5</v>
      </c>
      <c r="M77" s="49">
        <v>16053.5</v>
      </c>
    </row>
    <row r="78" spans="1:13" ht="16.5" x14ac:dyDescent="0.25">
      <c r="A78" s="47" t="s">
        <v>449</v>
      </c>
      <c r="B78" s="48" t="s">
        <v>276</v>
      </c>
      <c r="C78" s="47" t="s">
        <v>277</v>
      </c>
      <c r="D78" s="48"/>
      <c r="E78" s="48"/>
      <c r="F78" s="49">
        <v>16053.5</v>
      </c>
      <c r="G78" s="50">
        <v>44662</v>
      </c>
      <c r="H78" s="48">
        <v>1</v>
      </c>
      <c r="I78" s="48">
        <v>724048</v>
      </c>
      <c r="J78" s="48" t="s">
        <v>452</v>
      </c>
      <c r="K78" s="48" t="s">
        <v>279</v>
      </c>
      <c r="L78" s="49">
        <v>16053.5</v>
      </c>
      <c r="M78" s="49">
        <v>16053.5</v>
      </c>
    </row>
    <row r="79" spans="1:13" ht="16.5" x14ac:dyDescent="0.25">
      <c r="A79" s="47" t="s">
        <v>449</v>
      </c>
      <c r="B79" s="48" t="s">
        <v>276</v>
      </c>
      <c r="C79" s="47" t="s">
        <v>277</v>
      </c>
      <c r="D79" s="48"/>
      <c r="E79" s="48"/>
      <c r="F79" s="49">
        <v>16053.5</v>
      </c>
      <c r="G79" s="50">
        <v>44662</v>
      </c>
      <c r="H79" s="48">
        <v>1</v>
      </c>
      <c r="I79" s="48">
        <v>724049</v>
      </c>
      <c r="J79" s="48" t="s">
        <v>452</v>
      </c>
      <c r="K79" s="48" t="s">
        <v>279</v>
      </c>
      <c r="L79" s="49">
        <v>16053.5</v>
      </c>
      <c r="M79" s="49">
        <v>16053.5</v>
      </c>
    </row>
    <row r="80" spans="1:13" ht="16.5" x14ac:dyDescent="0.25">
      <c r="A80" s="47" t="s">
        <v>1178</v>
      </c>
      <c r="B80" s="48" t="s">
        <v>1179</v>
      </c>
      <c r="C80" s="47" t="s">
        <v>1180</v>
      </c>
      <c r="D80" s="48"/>
      <c r="E80" s="48"/>
      <c r="F80" s="49">
        <v>2650</v>
      </c>
      <c r="G80" s="50">
        <v>44662</v>
      </c>
      <c r="H80" s="48">
        <v>75</v>
      </c>
      <c r="I80" s="48">
        <v>3030063063</v>
      </c>
      <c r="J80" s="48" t="s">
        <v>1181</v>
      </c>
      <c r="K80" s="48" t="s">
        <v>279</v>
      </c>
      <c r="L80" s="49">
        <v>198750</v>
      </c>
      <c r="M80" s="49">
        <v>198750</v>
      </c>
    </row>
    <row r="81" spans="1:13" ht="16.5" x14ac:dyDescent="0.25">
      <c r="A81" s="47" t="s">
        <v>475</v>
      </c>
      <c r="B81" s="48" t="s">
        <v>751</v>
      </c>
      <c r="C81" s="47" t="s">
        <v>752</v>
      </c>
      <c r="D81" s="48"/>
      <c r="E81" s="48"/>
      <c r="F81" s="49">
        <v>33.192</v>
      </c>
      <c r="G81" s="50">
        <v>44662</v>
      </c>
      <c r="H81" s="48">
        <v>350</v>
      </c>
      <c r="I81" s="48">
        <v>60801305</v>
      </c>
      <c r="J81" s="48" t="s">
        <v>914</v>
      </c>
      <c r="K81" s="48" t="s">
        <v>552</v>
      </c>
      <c r="L81" s="49">
        <v>11617.2</v>
      </c>
      <c r="M81" s="49">
        <v>11617.2</v>
      </c>
    </row>
    <row r="82" spans="1:13" ht="16.5" x14ac:dyDescent="0.25">
      <c r="A82" s="47" t="s">
        <v>475</v>
      </c>
      <c r="B82" s="48" t="s">
        <v>916</v>
      </c>
      <c r="C82" s="47" t="s">
        <v>917</v>
      </c>
      <c r="D82" s="48"/>
      <c r="E82" s="48"/>
      <c r="F82" s="49">
        <v>114.1</v>
      </c>
      <c r="G82" s="50">
        <v>44662</v>
      </c>
      <c r="H82" s="48">
        <v>93</v>
      </c>
      <c r="I82" s="48">
        <v>60797617</v>
      </c>
      <c r="J82" s="48" t="s">
        <v>181</v>
      </c>
      <c r="K82" s="48" t="s">
        <v>274</v>
      </c>
      <c r="L82" s="49">
        <v>10611.3</v>
      </c>
      <c r="M82" s="49">
        <v>10611.3</v>
      </c>
    </row>
    <row r="83" spans="1:13" ht="16.5" x14ac:dyDescent="0.25">
      <c r="A83" s="47" t="s">
        <v>475</v>
      </c>
      <c r="B83" s="48" t="s">
        <v>360</v>
      </c>
      <c r="C83" s="47" t="s">
        <v>361</v>
      </c>
      <c r="D83" s="48"/>
      <c r="E83" s="48"/>
      <c r="F83" s="49">
        <v>69.099999999999994</v>
      </c>
      <c r="G83" s="50">
        <v>44662</v>
      </c>
      <c r="H83" s="48">
        <v>40</v>
      </c>
      <c r="I83" s="48">
        <v>60797619</v>
      </c>
      <c r="J83" s="48" t="s">
        <v>181</v>
      </c>
      <c r="K83" s="48" t="s">
        <v>274</v>
      </c>
      <c r="L83" s="49">
        <v>2764</v>
      </c>
      <c r="M83" s="49">
        <v>2764</v>
      </c>
    </row>
    <row r="84" spans="1:13" ht="16.5" x14ac:dyDescent="0.25">
      <c r="A84" s="47" t="s">
        <v>475</v>
      </c>
      <c r="B84" s="48" t="s">
        <v>1182</v>
      </c>
      <c r="C84" s="47" t="s">
        <v>1183</v>
      </c>
      <c r="D84" s="48"/>
      <c r="E84" s="48"/>
      <c r="F84" s="49">
        <v>36.81</v>
      </c>
      <c r="G84" s="50">
        <v>44662</v>
      </c>
      <c r="H84" s="48">
        <v>60</v>
      </c>
      <c r="I84" s="48">
        <v>60797615</v>
      </c>
      <c r="J84" s="48" t="s">
        <v>914</v>
      </c>
      <c r="K84" s="48" t="s">
        <v>552</v>
      </c>
      <c r="L84" s="49">
        <v>2208.6000000000004</v>
      </c>
      <c r="M84" s="49">
        <v>2208.6000000000004</v>
      </c>
    </row>
    <row r="85" spans="1:13" ht="16.5" x14ac:dyDescent="0.25">
      <c r="A85" s="47" t="s">
        <v>475</v>
      </c>
      <c r="B85" s="48" t="s">
        <v>1182</v>
      </c>
      <c r="C85" s="47" t="s">
        <v>1183</v>
      </c>
      <c r="D85" s="48"/>
      <c r="E85" s="48"/>
      <c r="F85" s="49">
        <v>36.81</v>
      </c>
      <c r="G85" s="50">
        <v>44662</v>
      </c>
      <c r="H85" s="48">
        <v>8</v>
      </c>
      <c r="I85" s="48">
        <v>60797616</v>
      </c>
      <c r="J85" s="48" t="s">
        <v>914</v>
      </c>
      <c r="K85" s="48" t="s">
        <v>552</v>
      </c>
      <c r="L85" s="49">
        <v>294.48</v>
      </c>
      <c r="M85" s="49">
        <v>294.48</v>
      </c>
    </row>
    <row r="86" spans="1:13" ht="16.5" x14ac:dyDescent="0.25">
      <c r="A86" s="47" t="s">
        <v>1184</v>
      </c>
      <c r="B86" s="48" t="s">
        <v>1185</v>
      </c>
      <c r="C86" s="47" t="s">
        <v>1186</v>
      </c>
      <c r="D86" s="48"/>
      <c r="E86" s="48"/>
      <c r="F86" s="49">
        <v>555</v>
      </c>
      <c r="G86" s="50">
        <v>44662</v>
      </c>
      <c r="H86" s="48">
        <v>60</v>
      </c>
      <c r="I86" s="48">
        <v>21996</v>
      </c>
      <c r="J86" s="48" t="s">
        <v>1187</v>
      </c>
      <c r="K86" s="48" t="s">
        <v>1188</v>
      </c>
      <c r="L86" s="49">
        <v>33300</v>
      </c>
      <c r="M86" s="49">
        <v>33300</v>
      </c>
    </row>
    <row r="87" spans="1:13" ht="16.5" x14ac:dyDescent="0.25">
      <c r="A87" s="47" t="s">
        <v>547</v>
      </c>
      <c r="B87" s="48" t="s">
        <v>48</v>
      </c>
      <c r="C87" s="47" t="s">
        <v>128</v>
      </c>
      <c r="D87" s="48"/>
      <c r="E87" s="48"/>
      <c r="F87" s="49">
        <v>3.5449999999999999</v>
      </c>
      <c r="G87" s="50">
        <v>44663</v>
      </c>
      <c r="H87" s="48">
        <v>100</v>
      </c>
      <c r="I87" s="48">
        <v>39175</v>
      </c>
      <c r="J87" s="48" t="s">
        <v>196</v>
      </c>
      <c r="K87" s="48" t="s">
        <v>342</v>
      </c>
      <c r="L87" s="49">
        <v>354.5</v>
      </c>
      <c r="M87" s="49">
        <v>354.5</v>
      </c>
    </row>
    <row r="88" spans="1:13" ht="16.5" x14ac:dyDescent="0.25">
      <c r="A88" s="47" t="s">
        <v>1189</v>
      </c>
      <c r="B88" s="48" t="s">
        <v>1190</v>
      </c>
      <c r="C88" s="47" t="s">
        <v>1191</v>
      </c>
      <c r="D88" s="48"/>
      <c r="E88" s="48"/>
      <c r="F88" s="49">
        <v>442.75</v>
      </c>
      <c r="G88" s="50">
        <v>44663</v>
      </c>
      <c r="H88" s="48">
        <v>120</v>
      </c>
      <c r="I88" s="48">
        <v>10010</v>
      </c>
      <c r="J88" s="48" t="s">
        <v>930</v>
      </c>
      <c r="K88" s="48" t="s">
        <v>931</v>
      </c>
      <c r="L88" s="49">
        <v>53130</v>
      </c>
      <c r="M88" s="49">
        <v>53130</v>
      </c>
    </row>
    <row r="89" spans="1:13" ht="16.5" x14ac:dyDescent="0.25">
      <c r="A89" s="47" t="s">
        <v>634</v>
      </c>
      <c r="B89" s="48" t="s">
        <v>314</v>
      </c>
      <c r="C89" s="47" t="s">
        <v>315</v>
      </c>
      <c r="D89" s="48"/>
      <c r="E89" s="48"/>
      <c r="F89" s="49">
        <v>14069.59</v>
      </c>
      <c r="G89" s="50">
        <v>44664</v>
      </c>
      <c r="H89" s="48">
        <v>1</v>
      </c>
      <c r="I89" s="48">
        <v>7089004169</v>
      </c>
      <c r="J89" s="48" t="s">
        <v>1192</v>
      </c>
      <c r="K89" s="48" t="s">
        <v>1193</v>
      </c>
      <c r="L89" s="49">
        <v>14069.59</v>
      </c>
      <c r="M89" s="49">
        <v>14069.59</v>
      </c>
    </row>
    <row r="90" spans="1:13" ht="16.5" x14ac:dyDescent="0.25">
      <c r="A90" s="47" t="s">
        <v>634</v>
      </c>
      <c r="B90" s="48" t="s">
        <v>314</v>
      </c>
      <c r="C90" s="47" t="s">
        <v>315</v>
      </c>
      <c r="D90" s="48"/>
      <c r="E90" s="48"/>
      <c r="F90" s="49">
        <v>14069.59</v>
      </c>
      <c r="G90" s="50">
        <v>44664</v>
      </c>
      <c r="H90" s="48">
        <v>1</v>
      </c>
      <c r="I90" s="48">
        <v>7089004170</v>
      </c>
      <c r="J90" s="48" t="s">
        <v>1192</v>
      </c>
      <c r="K90" s="48" t="s">
        <v>1193</v>
      </c>
      <c r="L90" s="49">
        <v>14069.59</v>
      </c>
      <c r="M90" s="49">
        <v>14069.59</v>
      </c>
    </row>
    <row r="91" spans="1:13" ht="16.5" x14ac:dyDescent="0.25">
      <c r="A91" s="47" t="s">
        <v>634</v>
      </c>
      <c r="B91" s="48" t="s">
        <v>314</v>
      </c>
      <c r="C91" s="47" t="s">
        <v>315</v>
      </c>
      <c r="D91" s="48"/>
      <c r="E91" s="48"/>
      <c r="F91" s="49">
        <v>14069.59</v>
      </c>
      <c r="G91" s="50">
        <v>44664</v>
      </c>
      <c r="H91" s="48">
        <v>1</v>
      </c>
      <c r="I91" s="48">
        <v>7089004171</v>
      </c>
      <c r="J91" s="48" t="s">
        <v>1192</v>
      </c>
      <c r="K91" s="48" t="s">
        <v>1193</v>
      </c>
      <c r="L91" s="49">
        <v>14069.59</v>
      </c>
      <c r="M91" s="49">
        <v>14069.59</v>
      </c>
    </row>
    <row r="92" spans="1:13" ht="16.5" x14ac:dyDescent="0.25">
      <c r="A92" s="47" t="s">
        <v>634</v>
      </c>
      <c r="B92" s="48" t="s">
        <v>314</v>
      </c>
      <c r="C92" s="47" t="s">
        <v>315</v>
      </c>
      <c r="D92" s="48"/>
      <c r="E92" s="48"/>
      <c r="F92" s="49">
        <v>14069.59</v>
      </c>
      <c r="G92" s="50">
        <v>44664</v>
      </c>
      <c r="H92" s="48">
        <v>1</v>
      </c>
      <c r="I92" s="48">
        <v>7089004172</v>
      </c>
      <c r="J92" s="48" t="s">
        <v>1192</v>
      </c>
      <c r="K92" s="48" t="s">
        <v>1193</v>
      </c>
      <c r="L92" s="49">
        <v>14069.59</v>
      </c>
      <c r="M92" s="49">
        <v>14069.59</v>
      </c>
    </row>
    <row r="93" spans="1:13" ht="16.5" x14ac:dyDescent="0.25">
      <c r="A93" s="47" t="s">
        <v>634</v>
      </c>
      <c r="B93" s="48" t="s">
        <v>314</v>
      </c>
      <c r="C93" s="47" t="s">
        <v>315</v>
      </c>
      <c r="D93" s="48"/>
      <c r="E93" s="48"/>
      <c r="F93" s="49">
        <v>14069.59</v>
      </c>
      <c r="G93" s="50">
        <v>44664</v>
      </c>
      <c r="H93" s="48">
        <v>1</v>
      </c>
      <c r="I93" s="48">
        <v>7089004173</v>
      </c>
      <c r="J93" s="48" t="s">
        <v>1192</v>
      </c>
      <c r="K93" s="48" t="s">
        <v>1193</v>
      </c>
      <c r="L93" s="49">
        <v>14069.59</v>
      </c>
      <c r="M93" s="49">
        <v>14069.59</v>
      </c>
    </row>
    <row r="94" spans="1:13" ht="16.5" x14ac:dyDescent="0.25">
      <c r="A94" s="47" t="s">
        <v>634</v>
      </c>
      <c r="B94" s="48" t="s">
        <v>314</v>
      </c>
      <c r="C94" s="47" t="s">
        <v>315</v>
      </c>
      <c r="D94" s="48"/>
      <c r="E94" s="48"/>
      <c r="F94" s="49">
        <v>14069.59</v>
      </c>
      <c r="G94" s="50">
        <v>44664</v>
      </c>
      <c r="H94" s="48">
        <v>1</v>
      </c>
      <c r="I94" s="48">
        <v>7089004178</v>
      </c>
      <c r="J94" s="48" t="s">
        <v>1192</v>
      </c>
      <c r="K94" s="48" t="s">
        <v>1193</v>
      </c>
      <c r="L94" s="49">
        <v>14069.59</v>
      </c>
      <c r="M94" s="49">
        <v>14069.59</v>
      </c>
    </row>
    <row r="95" spans="1:13" ht="16.5" x14ac:dyDescent="0.25">
      <c r="A95" s="47" t="s">
        <v>634</v>
      </c>
      <c r="B95" s="48" t="s">
        <v>314</v>
      </c>
      <c r="C95" s="47" t="s">
        <v>315</v>
      </c>
      <c r="D95" s="48"/>
      <c r="E95" s="48"/>
      <c r="F95" s="49">
        <v>14069.59</v>
      </c>
      <c r="G95" s="50">
        <v>44664</v>
      </c>
      <c r="H95" s="48">
        <v>1</v>
      </c>
      <c r="I95" s="48">
        <v>7089004179</v>
      </c>
      <c r="J95" s="48" t="s">
        <v>1192</v>
      </c>
      <c r="K95" s="48" t="s">
        <v>1193</v>
      </c>
      <c r="L95" s="49">
        <v>14069.59</v>
      </c>
      <c r="M95" s="49">
        <v>14069.59</v>
      </c>
    </row>
    <row r="96" spans="1:13" ht="16.5" x14ac:dyDescent="0.25">
      <c r="A96" s="47" t="s">
        <v>634</v>
      </c>
      <c r="B96" s="48" t="s">
        <v>314</v>
      </c>
      <c r="C96" s="47" t="s">
        <v>315</v>
      </c>
      <c r="D96" s="48"/>
      <c r="E96" s="48"/>
      <c r="F96" s="49">
        <v>14069.59</v>
      </c>
      <c r="G96" s="50">
        <v>44664</v>
      </c>
      <c r="H96" s="48">
        <v>1</v>
      </c>
      <c r="I96" s="48">
        <v>7089004180</v>
      </c>
      <c r="J96" s="48" t="s">
        <v>1192</v>
      </c>
      <c r="K96" s="48" t="s">
        <v>1193</v>
      </c>
      <c r="L96" s="49">
        <v>14069.59</v>
      </c>
      <c r="M96" s="49">
        <v>14069.59</v>
      </c>
    </row>
    <row r="97" spans="1:13" ht="16.5" x14ac:dyDescent="0.25">
      <c r="A97" s="47" t="s">
        <v>634</v>
      </c>
      <c r="B97" s="48" t="s">
        <v>314</v>
      </c>
      <c r="C97" s="47" t="s">
        <v>315</v>
      </c>
      <c r="D97" s="48"/>
      <c r="E97" s="48"/>
      <c r="F97" s="49">
        <v>14069.59</v>
      </c>
      <c r="G97" s="50">
        <v>44664</v>
      </c>
      <c r="H97" s="48">
        <v>1</v>
      </c>
      <c r="I97" s="48">
        <v>7089004181</v>
      </c>
      <c r="J97" s="48" t="s">
        <v>1192</v>
      </c>
      <c r="K97" s="48" t="s">
        <v>1193</v>
      </c>
      <c r="L97" s="49">
        <v>14069.59</v>
      </c>
      <c r="M97" s="49">
        <v>14069.59</v>
      </c>
    </row>
    <row r="98" spans="1:13" ht="16.5" x14ac:dyDescent="0.25">
      <c r="A98" s="47" t="s">
        <v>634</v>
      </c>
      <c r="B98" s="48" t="s">
        <v>314</v>
      </c>
      <c r="C98" s="47" t="s">
        <v>315</v>
      </c>
      <c r="D98" s="48"/>
      <c r="E98" s="48"/>
      <c r="F98" s="49">
        <v>14069.59</v>
      </c>
      <c r="G98" s="50">
        <v>44664</v>
      </c>
      <c r="H98" s="48">
        <v>1</v>
      </c>
      <c r="I98" s="48">
        <v>7089004182</v>
      </c>
      <c r="J98" s="48" t="s">
        <v>1192</v>
      </c>
      <c r="K98" s="48" t="s">
        <v>1193</v>
      </c>
      <c r="L98" s="49">
        <v>14069.59</v>
      </c>
      <c r="M98" s="49">
        <v>14069.59</v>
      </c>
    </row>
    <row r="99" spans="1:13" ht="16.5" x14ac:dyDescent="0.25">
      <c r="A99" s="47" t="s">
        <v>634</v>
      </c>
      <c r="B99" s="48" t="s">
        <v>314</v>
      </c>
      <c r="C99" s="47" t="s">
        <v>315</v>
      </c>
      <c r="D99" s="48"/>
      <c r="E99" s="48"/>
      <c r="F99" s="49">
        <v>14069.59</v>
      </c>
      <c r="G99" s="50">
        <v>44664</v>
      </c>
      <c r="H99" s="48">
        <v>1</v>
      </c>
      <c r="I99" s="48">
        <v>7089004186</v>
      </c>
      <c r="J99" s="48" t="s">
        <v>1192</v>
      </c>
      <c r="K99" s="48" t="s">
        <v>1193</v>
      </c>
      <c r="L99" s="49">
        <v>14069.59</v>
      </c>
      <c r="M99" s="49">
        <v>14069.59</v>
      </c>
    </row>
    <row r="100" spans="1:13" ht="16.5" x14ac:dyDescent="0.25">
      <c r="A100" s="47" t="s">
        <v>634</v>
      </c>
      <c r="B100" s="48" t="s">
        <v>314</v>
      </c>
      <c r="C100" s="47" t="s">
        <v>315</v>
      </c>
      <c r="D100" s="48"/>
      <c r="E100" s="48"/>
      <c r="F100" s="49">
        <v>14069.59</v>
      </c>
      <c r="G100" s="50">
        <v>44664</v>
      </c>
      <c r="H100" s="48">
        <v>1</v>
      </c>
      <c r="I100" s="48">
        <v>7089004189</v>
      </c>
      <c r="J100" s="48" t="s">
        <v>1192</v>
      </c>
      <c r="K100" s="48" t="s">
        <v>1193</v>
      </c>
      <c r="L100" s="49">
        <v>14069.59</v>
      </c>
      <c r="M100" s="49">
        <v>14069.59</v>
      </c>
    </row>
    <row r="101" spans="1:13" ht="16.5" x14ac:dyDescent="0.25">
      <c r="A101" s="47" t="s">
        <v>634</v>
      </c>
      <c r="B101" s="48" t="s">
        <v>314</v>
      </c>
      <c r="C101" s="47" t="s">
        <v>315</v>
      </c>
      <c r="D101" s="48"/>
      <c r="E101" s="48"/>
      <c r="F101" s="49">
        <v>14069.59</v>
      </c>
      <c r="G101" s="50">
        <v>44664</v>
      </c>
      <c r="H101" s="48">
        <v>1</v>
      </c>
      <c r="I101" s="48">
        <v>7089004190</v>
      </c>
      <c r="J101" s="48" t="s">
        <v>1192</v>
      </c>
      <c r="K101" s="48" t="s">
        <v>1193</v>
      </c>
      <c r="L101" s="49">
        <v>14069.59</v>
      </c>
      <c r="M101" s="49">
        <v>14069.59</v>
      </c>
    </row>
    <row r="102" spans="1:13" ht="16.5" x14ac:dyDescent="0.25">
      <c r="A102" s="47" t="s">
        <v>634</v>
      </c>
      <c r="B102" s="48" t="s">
        <v>314</v>
      </c>
      <c r="C102" s="47" t="s">
        <v>315</v>
      </c>
      <c r="D102" s="48"/>
      <c r="E102" s="48"/>
      <c r="F102" s="49">
        <v>14069.59</v>
      </c>
      <c r="G102" s="50">
        <v>44664</v>
      </c>
      <c r="H102" s="48">
        <v>1</v>
      </c>
      <c r="I102" s="48">
        <v>7089004191</v>
      </c>
      <c r="J102" s="48" t="s">
        <v>1192</v>
      </c>
      <c r="K102" s="48" t="s">
        <v>1193</v>
      </c>
      <c r="L102" s="49">
        <v>14069.59</v>
      </c>
      <c r="M102" s="49">
        <v>14069.59</v>
      </c>
    </row>
    <row r="103" spans="1:13" ht="16.5" x14ac:dyDescent="0.25">
      <c r="A103" s="47" t="s">
        <v>634</v>
      </c>
      <c r="B103" s="48" t="s">
        <v>314</v>
      </c>
      <c r="C103" s="47" t="s">
        <v>315</v>
      </c>
      <c r="D103" s="48"/>
      <c r="E103" s="48"/>
      <c r="F103" s="49">
        <v>14069.59</v>
      </c>
      <c r="G103" s="50">
        <v>44664</v>
      </c>
      <c r="H103" s="48">
        <v>1</v>
      </c>
      <c r="I103" s="48">
        <v>7089004192</v>
      </c>
      <c r="J103" s="48" t="s">
        <v>1192</v>
      </c>
      <c r="K103" s="48" t="s">
        <v>1193</v>
      </c>
      <c r="L103" s="49">
        <v>14069.59</v>
      </c>
      <c r="M103" s="49">
        <v>14069.59</v>
      </c>
    </row>
    <row r="104" spans="1:13" ht="16.5" x14ac:dyDescent="0.25">
      <c r="A104" s="47" t="s">
        <v>634</v>
      </c>
      <c r="B104" s="48" t="s">
        <v>314</v>
      </c>
      <c r="C104" s="47" t="s">
        <v>315</v>
      </c>
      <c r="D104" s="48"/>
      <c r="E104" s="48"/>
      <c r="F104" s="49">
        <v>14069.59</v>
      </c>
      <c r="G104" s="50">
        <v>44664</v>
      </c>
      <c r="H104" s="48">
        <v>1</v>
      </c>
      <c r="I104" s="48">
        <v>7089004193</v>
      </c>
      <c r="J104" s="48" t="s">
        <v>1192</v>
      </c>
      <c r="K104" s="48" t="s">
        <v>1193</v>
      </c>
      <c r="L104" s="49">
        <v>14069.59</v>
      </c>
      <c r="M104" s="49">
        <v>14069.59</v>
      </c>
    </row>
    <row r="105" spans="1:13" ht="16.5" x14ac:dyDescent="0.25">
      <c r="A105" s="47" t="s">
        <v>634</v>
      </c>
      <c r="B105" s="48" t="s">
        <v>314</v>
      </c>
      <c r="C105" s="47" t="s">
        <v>315</v>
      </c>
      <c r="D105" s="48"/>
      <c r="E105" s="48"/>
      <c r="F105" s="49">
        <v>14069.59</v>
      </c>
      <c r="G105" s="50">
        <v>44664</v>
      </c>
      <c r="H105" s="48">
        <v>1</v>
      </c>
      <c r="I105" s="48">
        <v>7089004194</v>
      </c>
      <c r="J105" s="48" t="s">
        <v>1192</v>
      </c>
      <c r="K105" s="48" t="s">
        <v>1193</v>
      </c>
      <c r="L105" s="49">
        <v>14069.59</v>
      </c>
      <c r="M105" s="49">
        <v>14069.59</v>
      </c>
    </row>
    <row r="106" spans="1:13" ht="16.5" x14ac:dyDescent="0.25">
      <c r="A106" s="47" t="s">
        <v>634</v>
      </c>
      <c r="B106" s="48" t="s">
        <v>314</v>
      </c>
      <c r="C106" s="47" t="s">
        <v>315</v>
      </c>
      <c r="D106" s="48"/>
      <c r="E106" s="48"/>
      <c r="F106" s="49">
        <v>14069.59</v>
      </c>
      <c r="G106" s="50">
        <v>44664</v>
      </c>
      <c r="H106" s="48">
        <v>1</v>
      </c>
      <c r="I106" s="48">
        <v>7089004195</v>
      </c>
      <c r="J106" s="48" t="s">
        <v>1192</v>
      </c>
      <c r="K106" s="48" t="s">
        <v>1193</v>
      </c>
      <c r="L106" s="49">
        <v>14069.59</v>
      </c>
      <c r="M106" s="49">
        <v>14069.59</v>
      </c>
    </row>
    <row r="107" spans="1:13" ht="16.5" x14ac:dyDescent="0.25">
      <c r="A107" s="47" t="s">
        <v>634</v>
      </c>
      <c r="B107" s="48" t="s">
        <v>314</v>
      </c>
      <c r="C107" s="47" t="s">
        <v>315</v>
      </c>
      <c r="D107" s="48"/>
      <c r="E107" s="48"/>
      <c r="F107" s="49">
        <v>14069.59</v>
      </c>
      <c r="G107" s="50">
        <v>44664</v>
      </c>
      <c r="H107" s="48">
        <v>1</v>
      </c>
      <c r="I107" s="48">
        <v>7089004196</v>
      </c>
      <c r="J107" s="48" t="s">
        <v>1192</v>
      </c>
      <c r="K107" s="48" t="s">
        <v>1193</v>
      </c>
      <c r="L107" s="49">
        <v>14069.59</v>
      </c>
      <c r="M107" s="49">
        <v>14069.59</v>
      </c>
    </row>
    <row r="108" spans="1:13" ht="16.5" x14ac:dyDescent="0.25">
      <c r="A108" s="47" t="s">
        <v>634</v>
      </c>
      <c r="B108" s="48" t="s">
        <v>314</v>
      </c>
      <c r="C108" s="47" t="s">
        <v>315</v>
      </c>
      <c r="D108" s="48"/>
      <c r="E108" s="48"/>
      <c r="F108" s="49">
        <v>14069.59</v>
      </c>
      <c r="G108" s="50">
        <v>44664</v>
      </c>
      <c r="H108" s="48">
        <v>1</v>
      </c>
      <c r="I108" s="48">
        <v>7089004197</v>
      </c>
      <c r="J108" s="48" t="s">
        <v>1192</v>
      </c>
      <c r="K108" s="48" t="s">
        <v>1193</v>
      </c>
      <c r="L108" s="49">
        <v>14069.59</v>
      </c>
      <c r="M108" s="49">
        <v>14069.59</v>
      </c>
    </row>
    <row r="109" spans="1:13" ht="16.5" x14ac:dyDescent="0.25">
      <c r="A109" s="47" t="s">
        <v>634</v>
      </c>
      <c r="B109" s="48" t="s">
        <v>314</v>
      </c>
      <c r="C109" s="47" t="s">
        <v>315</v>
      </c>
      <c r="D109" s="48"/>
      <c r="E109" s="48"/>
      <c r="F109" s="49">
        <v>14069.59</v>
      </c>
      <c r="G109" s="50">
        <v>44664</v>
      </c>
      <c r="H109" s="48">
        <v>1</v>
      </c>
      <c r="I109" s="48">
        <v>7089004198</v>
      </c>
      <c r="J109" s="48" t="s">
        <v>1192</v>
      </c>
      <c r="K109" s="48" t="s">
        <v>1193</v>
      </c>
      <c r="L109" s="49">
        <v>14069.59</v>
      </c>
      <c r="M109" s="49">
        <v>14069.59</v>
      </c>
    </row>
    <row r="110" spans="1:13" ht="16.5" x14ac:dyDescent="0.25">
      <c r="A110" s="47" t="s">
        <v>634</v>
      </c>
      <c r="B110" s="48" t="s">
        <v>314</v>
      </c>
      <c r="C110" s="47" t="s">
        <v>315</v>
      </c>
      <c r="D110" s="48"/>
      <c r="E110" s="48"/>
      <c r="F110" s="49">
        <v>14069.59</v>
      </c>
      <c r="G110" s="50">
        <v>44664</v>
      </c>
      <c r="H110" s="48">
        <v>1</v>
      </c>
      <c r="I110" s="48">
        <v>7089004199</v>
      </c>
      <c r="J110" s="48" t="s">
        <v>1192</v>
      </c>
      <c r="K110" s="48" t="s">
        <v>1193</v>
      </c>
      <c r="L110" s="49">
        <v>14069.59</v>
      </c>
      <c r="M110" s="49">
        <v>14069.59</v>
      </c>
    </row>
    <row r="111" spans="1:13" ht="16.5" x14ac:dyDescent="0.25">
      <c r="A111" s="47" t="s">
        <v>634</v>
      </c>
      <c r="B111" s="48" t="s">
        <v>314</v>
      </c>
      <c r="C111" s="47" t="s">
        <v>315</v>
      </c>
      <c r="D111" s="48"/>
      <c r="E111" s="48"/>
      <c r="F111" s="49">
        <v>14069.59</v>
      </c>
      <c r="G111" s="50">
        <v>44664</v>
      </c>
      <c r="H111" s="48">
        <v>1</v>
      </c>
      <c r="I111" s="48">
        <v>7089004164</v>
      </c>
      <c r="J111" s="48" t="s">
        <v>1192</v>
      </c>
      <c r="K111" s="48" t="s">
        <v>1193</v>
      </c>
      <c r="L111" s="49">
        <v>14069.59</v>
      </c>
      <c r="M111" s="49">
        <v>14069.59</v>
      </c>
    </row>
    <row r="112" spans="1:13" ht="16.5" x14ac:dyDescent="0.25">
      <c r="A112" s="47" t="s">
        <v>634</v>
      </c>
      <c r="B112" s="48" t="s">
        <v>314</v>
      </c>
      <c r="C112" s="47" t="s">
        <v>315</v>
      </c>
      <c r="D112" s="48"/>
      <c r="E112" s="48"/>
      <c r="F112" s="49">
        <v>14069.59</v>
      </c>
      <c r="G112" s="50">
        <v>44664</v>
      </c>
      <c r="H112" s="48">
        <v>1</v>
      </c>
      <c r="I112" s="48">
        <v>7089004166</v>
      </c>
      <c r="J112" s="48" t="s">
        <v>1192</v>
      </c>
      <c r="K112" s="48" t="s">
        <v>1193</v>
      </c>
      <c r="L112" s="49">
        <v>14069.59</v>
      </c>
      <c r="M112" s="49">
        <v>14069.59</v>
      </c>
    </row>
    <row r="113" spans="1:13" ht="16.5" x14ac:dyDescent="0.25">
      <c r="A113" s="47" t="s">
        <v>634</v>
      </c>
      <c r="B113" s="48" t="s">
        <v>314</v>
      </c>
      <c r="C113" s="47" t="s">
        <v>315</v>
      </c>
      <c r="D113" s="48"/>
      <c r="E113" s="48"/>
      <c r="F113" s="49">
        <v>14069.59</v>
      </c>
      <c r="G113" s="50">
        <v>44664</v>
      </c>
      <c r="H113" s="48">
        <v>1</v>
      </c>
      <c r="I113" s="48">
        <v>7089004167</v>
      </c>
      <c r="J113" s="48" t="s">
        <v>1192</v>
      </c>
      <c r="K113" s="48" t="s">
        <v>1193</v>
      </c>
      <c r="L113" s="49">
        <v>14069.59</v>
      </c>
      <c r="M113" s="49">
        <v>14069.59</v>
      </c>
    </row>
    <row r="114" spans="1:13" ht="16.5" x14ac:dyDescent="0.25">
      <c r="A114" s="47" t="s">
        <v>634</v>
      </c>
      <c r="B114" s="48" t="s">
        <v>314</v>
      </c>
      <c r="C114" s="47" t="s">
        <v>315</v>
      </c>
      <c r="D114" s="48"/>
      <c r="E114" s="48"/>
      <c r="F114" s="49">
        <v>14069.59</v>
      </c>
      <c r="G114" s="50">
        <v>44664</v>
      </c>
      <c r="H114" s="48">
        <v>1</v>
      </c>
      <c r="I114" s="48">
        <v>7089004168</v>
      </c>
      <c r="J114" s="48" t="s">
        <v>1192</v>
      </c>
      <c r="K114" s="48" t="s">
        <v>1193</v>
      </c>
      <c r="L114" s="49">
        <v>14069.59</v>
      </c>
      <c r="M114" s="49">
        <v>14069.59</v>
      </c>
    </row>
    <row r="115" spans="1:13" ht="16.5" x14ac:dyDescent="0.25">
      <c r="A115" s="47" t="s">
        <v>634</v>
      </c>
      <c r="B115" s="48" t="s">
        <v>314</v>
      </c>
      <c r="C115" s="47" t="s">
        <v>315</v>
      </c>
      <c r="D115" s="48"/>
      <c r="E115" s="48"/>
      <c r="F115" s="49">
        <v>14069.59</v>
      </c>
      <c r="G115" s="50">
        <v>44664</v>
      </c>
      <c r="H115" s="48">
        <v>1</v>
      </c>
      <c r="I115" s="48">
        <v>7089004174</v>
      </c>
      <c r="J115" s="48" t="s">
        <v>1192</v>
      </c>
      <c r="K115" s="48" t="s">
        <v>1193</v>
      </c>
      <c r="L115" s="49">
        <v>14069.59</v>
      </c>
      <c r="M115" s="49">
        <v>14069.59</v>
      </c>
    </row>
    <row r="116" spans="1:13" ht="16.5" x14ac:dyDescent="0.25">
      <c r="A116" s="47" t="s">
        <v>634</v>
      </c>
      <c r="B116" s="48" t="s">
        <v>314</v>
      </c>
      <c r="C116" s="47" t="s">
        <v>315</v>
      </c>
      <c r="D116" s="48"/>
      <c r="E116" s="48"/>
      <c r="F116" s="49">
        <v>14069.59</v>
      </c>
      <c r="G116" s="50">
        <v>44664</v>
      </c>
      <c r="H116" s="48">
        <v>1</v>
      </c>
      <c r="I116" s="48">
        <v>7089004175</v>
      </c>
      <c r="J116" s="48" t="s">
        <v>1192</v>
      </c>
      <c r="K116" s="48" t="s">
        <v>1193</v>
      </c>
      <c r="L116" s="49">
        <v>14069.59</v>
      </c>
      <c r="M116" s="49">
        <v>14069.59</v>
      </c>
    </row>
    <row r="117" spans="1:13" ht="16.5" x14ac:dyDescent="0.25">
      <c r="A117" s="47" t="s">
        <v>634</v>
      </c>
      <c r="B117" s="48" t="s">
        <v>314</v>
      </c>
      <c r="C117" s="47" t="s">
        <v>315</v>
      </c>
      <c r="D117" s="48"/>
      <c r="E117" s="48"/>
      <c r="F117" s="49">
        <v>14069.59</v>
      </c>
      <c r="G117" s="50">
        <v>44664</v>
      </c>
      <c r="H117" s="48">
        <v>1</v>
      </c>
      <c r="I117" s="48">
        <v>7089004176</v>
      </c>
      <c r="J117" s="48" t="s">
        <v>1192</v>
      </c>
      <c r="K117" s="48" t="s">
        <v>1193</v>
      </c>
      <c r="L117" s="49">
        <v>14069.59</v>
      </c>
      <c r="M117" s="49">
        <v>14069.59</v>
      </c>
    </row>
    <row r="118" spans="1:13" ht="16.5" x14ac:dyDescent="0.25">
      <c r="A118" s="47" t="s">
        <v>634</v>
      </c>
      <c r="B118" s="48" t="s">
        <v>314</v>
      </c>
      <c r="C118" s="47" t="s">
        <v>315</v>
      </c>
      <c r="D118" s="48"/>
      <c r="E118" s="48"/>
      <c r="F118" s="49">
        <v>14069.59</v>
      </c>
      <c r="G118" s="50">
        <v>44664</v>
      </c>
      <c r="H118" s="48">
        <v>1</v>
      </c>
      <c r="I118" s="48">
        <v>7089004177</v>
      </c>
      <c r="J118" s="48" t="s">
        <v>1192</v>
      </c>
      <c r="K118" s="48" t="s">
        <v>1193</v>
      </c>
      <c r="L118" s="49">
        <v>14069.59</v>
      </c>
      <c r="M118" s="49">
        <v>14069.59</v>
      </c>
    </row>
    <row r="119" spans="1:13" ht="16.5" x14ac:dyDescent="0.25">
      <c r="A119" s="47" t="s">
        <v>634</v>
      </c>
      <c r="B119" s="48" t="s">
        <v>314</v>
      </c>
      <c r="C119" s="47" t="s">
        <v>315</v>
      </c>
      <c r="D119" s="48"/>
      <c r="E119" s="48"/>
      <c r="F119" s="49">
        <v>14069.59</v>
      </c>
      <c r="G119" s="50">
        <v>44664</v>
      </c>
      <c r="H119" s="48">
        <v>1</v>
      </c>
      <c r="I119" s="48">
        <v>7089004183</v>
      </c>
      <c r="J119" s="48" t="s">
        <v>1192</v>
      </c>
      <c r="K119" s="48" t="s">
        <v>1193</v>
      </c>
      <c r="L119" s="49">
        <v>14069.59</v>
      </c>
      <c r="M119" s="49">
        <v>14069.59</v>
      </c>
    </row>
    <row r="120" spans="1:13" ht="16.5" x14ac:dyDescent="0.25">
      <c r="A120" s="47" t="s">
        <v>634</v>
      </c>
      <c r="B120" s="48" t="s">
        <v>314</v>
      </c>
      <c r="C120" s="47" t="s">
        <v>315</v>
      </c>
      <c r="D120" s="48"/>
      <c r="E120" s="48"/>
      <c r="F120" s="49">
        <v>14069.59</v>
      </c>
      <c r="G120" s="50">
        <v>44664</v>
      </c>
      <c r="H120" s="48">
        <v>1</v>
      </c>
      <c r="I120" s="48">
        <v>7089004184</v>
      </c>
      <c r="J120" s="48" t="s">
        <v>1192</v>
      </c>
      <c r="K120" s="48" t="s">
        <v>1193</v>
      </c>
      <c r="L120" s="49">
        <v>14069.59</v>
      </c>
      <c r="M120" s="49">
        <v>14069.59</v>
      </c>
    </row>
    <row r="121" spans="1:13" ht="16.5" x14ac:dyDescent="0.25">
      <c r="A121" s="47" t="s">
        <v>634</v>
      </c>
      <c r="B121" s="48" t="s">
        <v>314</v>
      </c>
      <c r="C121" s="47" t="s">
        <v>315</v>
      </c>
      <c r="D121" s="48"/>
      <c r="E121" s="48"/>
      <c r="F121" s="49">
        <v>14069.59</v>
      </c>
      <c r="G121" s="50">
        <v>44664</v>
      </c>
      <c r="H121" s="48">
        <v>1</v>
      </c>
      <c r="I121" s="48">
        <v>7089004185</v>
      </c>
      <c r="J121" s="48" t="s">
        <v>1192</v>
      </c>
      <c r="K121" s="48" t="s">
        <v>1193</v>
      </c>
      <c r="L121" s="49">
        <v>14069.59</v>
      </c>
      <c r="M121" s="49">
        <v>14069.59</v>
      </c>
    </row>
    <row r="122" spans="1:13" ht="16.5" x14ac:dyDescent="0.25">
      <c r="A122" s="47" t="s">
        <v>634</v>
      </c>
      <c r="B122" s="48" t="s">
        <v>314</v>
      </c>
      <c r="C122" s="47" t="s">
        <v>315</v>
      </c>
      <c r="D122" s="48"/>
      <c r="E122" s="48"/>
      <c r="F122" s="49">
        <v>14069.59</v>
      </c>
      <c r="G122" s="50">
        <v>44664</v>
      </c>
      <c r="H122" s="48">
        <v>1</v>
      </c>
      <c r="I122" s="48">
        <v>7089004187</v>
      </c>
      <c r="J122" s="48" t="s">
        <v>1192</v>
      </c>
      <c r="K122" s="48" t="s">
        <v>1193</v>
      </c>
      <c r="L122" s="49">
        <v>14069.59</v>
      </c>
      <c r="M122" s="49">
        <v>14069.59</v>
      </c>
    </row>
    <row r="123" spans="1:13" ht="16.5" x14ac:dyDescent="0.25">
      <c r="A123" s="47" t="s">
        <v>634</v>
      </c>
      <c r="B123" s="48" t="s">
        <v>314</v>
      </c>
      <c r="C123" s="47" t="s">
        <v>315</v>
      </c>
      <c r="D123" s="48"/>
      <c r="E123" s="48"/>
      <c r="F123" s="49">
        <v>14069.59</v>
      </c>
      <c r="G123" s="50">
        <v>44664</v>
      </c>
      <c r="H123" s="48">
        <v>1</v>
      </c>
      <c r="I123" s="48">
        <v>7089004188</v>
      </c>
      <c r="J123" s="48" t="s">
        <v>1192</v>
      </c>
      <c r="K123" s="48" t="s">
        <v>1193</v>
      </c>
      <c r="L123" s="49">
        <v>14069.59</v>
      </c>
      <c r="M123" s="49">
        <v>14069.59</v>
      </c>
    </row>
    <row r="124" spans="1:13" ht="16.5" x14ac:dyDescent="0.25">
      <c r="A124" s="47" t="s">
        <v>1194</v>
      </c>
      <c r="B124" s="48" t="s">
        <v>345</v>
      </c>
      <c r="C124" s="47" t="s">
        <v>346</v>
      </c>
      <c r="D124" s="48"/>
      <c r="E124" s="48"/>
      <c r="F124" s="49">
        <v>385</v>
      </c>
      <c r="G124" s="50">
        <v>44664</v>
      </c>
      <c r="H124" s="48">
        <v>25</v>
      </c>
      <c r="I124" s="48">
        <v>2000077280</v>
      </c>
      <c r="J124" s="48" t="s">
        <v>796</v>
      </c>
      <c r="K124" s="48" t="s">
        <v>274</v>
      </c>
      <c r="L124" s="49">
        <v>9625</v>
      </c>
      <c r="M124" s="49">
        <v>9625</v>
      </c>
    </row>
    <row r="125" spans="1:13" ht="16.5" x14ac:dyDescent="0.25">
      <c r="A125" s="47" t="s">
        <v>206</v>
      </c>
      <c r="B125" s="48" t="s">
        <v>30</v>
      </c>
      <c r="C125" s="47" t="s">
        <v>88</v>
      </c>
      <c r="D125" s="48"/>
      <c r="E125" s="48"/>
      <c r="F125" s="49">
        <v>129.9</v>
      </c>
      <c r="G125" s="50">
        <v>44669</v>
      </c>
      <c r="H125" s="48">
        <v>43</v>
      </c>
      <c r="I125" s="48">
        <v>13803</v>
      </c>
      <c r="J125" s="48" t="s">
        <v>165</v>
      </c>
      <c r="K125" s="48" t="s">
        <v>274</v>
      </c>
      <c r="L125" s="49">
        <v>5585.7</v>
      </c>
      <c r="M125" s="49">
        <v>5585.7</v>
      </c>
    </row>
    <row r="126" spans="1:13" ht="16.5" x14ac:dyDescent="0.25">
      <c r="A126" s="47" t="s">
        <v>206</v>
      </c>
      <c r="B126" s="48" t="s">
        <v>24</v>
      </c>
      <c r="C126" s="47" t="s">
        <v>81</v>
      </c>
      <c r="D126" s="48"/>
      <c r="E126" s="48"/>
      <c r="F126" s="49">
        <v>139.4</v>
      </c>
      <c r="G126" s="50">
        <v>44669</v>
      </c>
      <c r="H126" s="48">
        <v>50</v>
      </c>
      <c r="I126" s="48">
        <v>13803</v>
      </c>
      <c r="J126" s="48" t="s">
        <v>165</v>
      </c>
      <c r="K126" s="48" t="s">
        <v>274</v>
      </c>
      <c r="L126" s="49">
        <v>6970</v>
      </c>
      <c r="M126" s="49">
        <v>6970</v>
      </c>
    </row>
    <row r="127" spans="1:13" ht="16.5" x14ac:dyDescent="0.25">
      <c r="A127" s="47" t="s">
        <v>207</v>
      </c>
      <c r="B127" s="48" t="s">
        <v>30</v>
      </c>
      <c r="C127" s="47" t="s">
        <v>88</v>
      </c>
      <c r="D127" s="48"/>
      <c r="E127" s="48"/>
      <c r="F127" s="49">
        <v>1790</v>
      </c>
      <c r="G127" s="50">
        <v>44670</v>
      </c>
      <c r="H127" s="48">
        <v>200</v>
      </c>
      <c r="I127" s="48">
        <v>27336</v>
      </c>
      <c r="J127" s="48" t="s">
        <v>153</v>
      </c>
      <c r="K127" s="48" t="s">
        <v>274</v>
      </c>
      <c r="L127" s="49">
        <v>358000</v>
      </c>
      <c r="M127" s="49">
        <v>358000</v>
      </c>
    </row>
    <row r="128" spans="1:13" ht="16.5" x14ac:dyDescent="0.25">
      <c r="A128" s="47" t="s">
        <v>634</v>
      </c>
      <c r="B128" s="48" t="s">
        <v>1195</v>
      </c>
      <c r="C128" s="47" t="s">
        <v>1196</v>
      </c>
      <c r="D128" s="48"/>
      <c r="E128" s="48"/>
      <c r="F128" s="49">
        <v>10966.8</v>
      </c>
      <c r="G128" s="50">
        <v>44671</v>
      </c>
      <c r="H128" s="48">
        <v>160</v>
      </c>
      <c r="I128" s="48" t="s">
        <v>1197</v>
      </c>
      <c r="J128" s="48" t="s">
        <v>1198</v>
      </c>
      <c r="K128" s="48" t="s">
        <v>1199</v>
      </c>
      <c r="L128" s="49">
        <v>1754688</v>
      </c>
      <c r="M128" s="49">
        <v>1754688</v>
      </c>
    </row>
    <row r="129" spans="1:13" ht="16.5" x14ac:dyDescent="0.25">
      <c r="A129" s="47" t="s">
        <v>634</v>
      </c>
      <c r="B129" s="48" t="s">
        <v>635</v>
      </c>
      <c r="C129" s="47" t="s">
        <v>636</v>
      </c>
      <c r="D129" s="48"/>
      <c r="E129" s="48"/>
      <c r="F129" s="49">
        <v>41678.9</v>
      </c>
      <c r="G129" s="50">
        <v>44671</v>
      </c>
      <c r="H129" s="48">
        <v>1</v>
      </c>
      <c r="I129" s="48">
        <v>7089004421</v>
      </c>
      <c r="J129" s="48" t="s">
        <v>638</v>
      </c>
      <c r="K129" s="48" t="s">
        <v>279</v>
      </c>
      <c r="L129" s="49">
        <v>41678.9</v>
      </c>
      <c r="M129" s="49">
        <v>41678.9</v>
      </c>
    </row>
    <row r="130" spans="1:13" ht="16.5" x14ac:dyDescent="0.25">
      <c r="A130" s="47" t="s">
        <v>634</v>
      </c>
      <c r="B130" s="48" t="s">
        <v>635</v>
      </c>
      <c r="C130" s="47" t="s">
        <v>636</v>
      </c>
      <c r="D130" s="48"/>
      <c r="E130" s="48"/>
      <c r="F130" s="49">
        <v>41678.9</v>
      </c>
      <c r="G130" s="50">
        <v>44671</v>
      </c>
      <c r="H130" s="48">
        <v>1</v>
      </c>
      <c r="I130" s="48">
        <v>7089004422</v>
      </c>
      <c r="J130" s="48" t="s">
        <v>638</v>
      </c>
      <c r="K130" s="48" t="s">
        <v>279</v>
      </c>
      <c r="L130" s="49">
        <v>41678.9</v>
      </c>
      <c r="M130" s="49">
        <v>41678.9</v>
      </c>
    </row>
    <row r="131" spans="1:13" ht="16.5" x14ac:dyDescent="0.25">
      <c r="A131" s="47" t="s">
        <v>634</v>
      </c>
      <c r="B131" s="48" t="s">
        <v>635</v>
      </c>
      <c r="C131" s="47" t="s">
        <v>636</v>
      </c>
      <c r="D131" s="48"/>
      <c r="E131" s="48"/>
      <c r="F131" s="49">
        <v>41678.9</v>
      </c>
      <c r="G131" s="50">
        <v>44671</v>
      </c>
      <c r="H131" s="48">
        <v>1</v>
      </c>
      <c r="I131" s="48">
        <v>7089004423</v>
      </c>
      <c r="J131" s="48" t="s">
        <v>638</v>
      </c>
      <c r="K131" s="48" t="s">
        <v>279</v>
      </c>
      <c r="L131" s="49">
        <v>41678.9</v>
      </c>
      <c r="M131" s="49">
        <v>41678.9</v>
      </c>
    </row>
    <row r="132" spans="1:13" ht="16.5" x14ac:dyDescent="0.25">
      <c r="A132" s="47" t="s">
        <v>634</v>
      </c>
      <c r="B132" s="48" t="s">
        <v>635</v>
      </c>
      <c r="C132" s="47" t="s">
        <v>636</v>
      </c>
      <c r="D132" s="48"/>
      <c r="E132" s="48"/>
      <c r="F132" s="49">
        <v>41678.9</v>
      </c>
      <c r="G132" s="50">
        <v>44671</v>
      </c>
      <c r="H132" s="48">
        <v>1</v>
      </c>
      <c r="I132" s="48">
        <v>7089004424</v>
      </c>
      <c r="J132" s="48" t="s">
        <v>638</v>
      </c>
      <c r="K132" s="48" t="s">
        <v>279</v>
      </c>
      <c r="L132" s="49">
        <v>41678.9</v>
      </c>
      <c r="M132" s="49">
        <v>41678.9</v>
      </c>
    </row>
    <row r="133" spans="1:13" ht="16.5" x14ac:dyDescent="0.25">
      <c r="A133" s="47" t="s">
        <v>634</v>
      </c>
      <c r="B133" s="48" t="s">
        <v>635</v>
      </c>
      <c r="C133" s="47" t="s">
        <v>636</v>
      </c>
      <c r="D133" s="48"/>
      <c r="E133" s="48"/>
      <c r="F133" s="49">
        <v>41678.9</v>
      </c>
      <c r="G133" s="50">
        <v>44671</v>
      </c>
      <c r="H133" s="48">
        <v>1</v>
      </c>
      <c r="I133" s="48">
        <v>7089004425</v>
      </c>
      <c r="J133" s="48" t="s">
        <v>638</v>
      </c>
      <c r="K133" s="48" t="s">
        <v>279</v>
      </c>
      <c r="L133" s="49">
        <v>41678.9</v>
      </c>
      <c r="M133" s="49">
        <v>41678.9</v>
      </c>
    </row>
    <row r="134" spans="1:13" ht="16.5" x14ac:dyDescent="0.25">
      <c r="A134" s="47" t="s">
        <v>634</v>
      </c>
      <c r="B134" s="48" t="s">
        <v>642</v>
      </c>
      <c r="C134" s="47" t="s">
        <v>643</v>
      </c>
      <c r="D134" s="48"/>
      <c r="E134" s="48"/>
      <c r="F134" s="49">
        <v>8647.4500000000007</v>
      </c>
      <c r="G134" s="50">
        <v>44671</v>
      </c>
      <c r="H134" s="48">
        <v>1</v>
      </c>
      <c r="I134" s="48">
        <v>7089004426</v>
      </c>
      <c r="J134" s="48" t="s">
        <v>638</v>
      </c>
      <c r="K134" s="48" t="s">
        <v>279</v>
      </c>
      <c r="L134" s="49">
        <v>8647.4500000000007</v>
      </c>
      <c r="M134" s="49">
        <v>8647.4500000000007</v>
      </c>
    </row>
    <row r="135" spans="1:13" ht="16.5" x14ac:dyDescent="0.25">
      <c r="A135" s="47" t="s">
        <v>634</v>
      </c>
      <c r="B135" s="48" t="s">
        <v>642</v>
      </c>
      <c r="C135" s="47" t="s">
        <v>643</v>
      </c>
      <c r="D135" s="48"/>
      <c r="E135" s="48"/>
      <c r="F135" s="49">
        <v>8647.4500000000007</v>
      </c>
      <c r="G135" s="50">
        <v>44671</v>
      </c>
      <c r="H135" s="48">
        <v>1</v>
      </c>
      <c r="I135" s="48">
        <v>7089004426</v>
      </c>
      <c r="J135" s="48" t="s">
        <v>638</v>
      </c>
      <c r="K135" s="48" t="s">
        <v>279</v>
      </c>
      <c r="L135" s="49">
        <v>8647.4500000000007</v>
      </c>
      <c r="M135" s="49">
        <v>8647.4500000000007</v>
      </c>
    </row>
    <row r="136" spans="1:13" ht="16.5" x14ac:dyDescent="0.25">
      <c r="A136" s="47" t="s">
        <v>634</v>
      </c>
      <c r="B136" s="48" t="s">
        <v>642</v>
      </c>
      <c r="C136" s="47" t="s">
        <v>643</v>
      </c>
      <c r="D136" s="48"/>
      <c r="E136" s="48"/>
      <c r="F136" s="49">
        <v>8647.4500000000007</v>
      </c>
      <c r="G136" s="50">
        <v>44671</v>
      </c>
      <c r="H136" s="48">
        <v>1</v>
      </c>
      <c r="I136" s="48">
        <v>7089004427</v>
      </c>
      <c r="J136" s="48" t="s">
        <v>638</v>
      </c>
      <c r="K136" s="48" t="s">
        <v>279</v>
      </c>
      <c r="L136" s="49">
        <v>8647.4500000000007</v>
      </c>
      <c r="M136" s="49">
        <v>8647.4500000000007</v>
      </c>
    </row>
    <row r="137" spans="1:13" ht="16.5" x14ac:dyDescent="0.25">
      <c r="A137" s="47" t="s">
        <v>634</v>
      </c>
      <c r="B137" s="48" t="s">
        <v>642</v>
      </c>
      <c r="C137" s="47" t="s">
        <v>643</v>
      </c>
      <c r="D137" s="48"/>
      <c r="E137" s="48"/>
      <c r="F137" s="49">
        <v>8647.4500000000007</v>
      </c>
      <c r="G137" s="50">
        <v>44671</v>
      </c>
      <c r="H137" s="48">
        <v>1</v>
      </c>
      <c r="I137" s="48">
        <v>7089004428</v>
      </c>
      <c r="J137" s="48" t="s">
        <v>638</v>
      </c>
      <c r="K137" s="48" t="s">
        <v>279</v>
      </c>
      <c r="L137" s="49">
        <v>8647.4500000000007</v>
      </c>
      <c r="M137" s="49">
        <v>8647.4500000000007</v>
      </c>
    </row>
    <row r="138" spans="1:13" ht="16.5" x14ac:dyDescent="0.25">
      <c r="A138" s="47" t="s">
        <v>634</v>
      </c>
      <c r="B138" s="48" t="s">
        <v>642</v>
      </c>
      <c r="C138" s="47" t="s">
        <v>643</v>
      </c>
      <c r="D138" s="48"/>
      <c r="E138" s="48"/>
      <c r="F138" s="49">
        <v>8647.4500000000007</v>
      </c>
      <c r="G138" s="50">
        <v>44671</v>
      </c>
      <c r="H138" s="48">
        <v>1</v>
      </c>
      <c r="I138" s="48">
        <v>7089004429</v>
      </c>
      <c r="J138" s="48" t="s">
        <v>638</v>
      </c>
      <c r="K138" s="48" t="s">
        <v>279</v>
      </c>
      <c r="L138" s="49">
        <v>8647.4500000000007</v>
      </c>
      <c r="M138" s="49">
        <v>8647.4500000000007</v>
      </c>
    </row>
    <row r="139" spans="1:13" ht="16.5" x14ac:dyDescent="0.25">
      <c r="A139" s="47" t="s">
        <v>634</v>
      </c>
      <c r="B139" s="48" t="s">
        <v>642</v>
      </c>
      <c r="C139" s="47" t="s">
        <v>643</v>
      </c>
      <c r="D139" s="48"/>
      <c r="E139" s="48"/>
      <c r="F139" s="49">
        <v>8647.4500000000007</v>
      </c>
      <c r="G139" s="50">
        <v>44671</v>
      </c>
      <c r="H139" s="48">
        <v>1</v>
      </c>
      <c r="I139" s="48">
        <v>7089004431</v>
      </c>
      <c r="J139" s="48" t="s">
        <v>638</v>
      </c>
      <c r="K139" s="48" t="s">
        <v>279</v>
      </c>
      <c r="L139" s="49">
        <v>8647.4500000000007</v>
      </c>
      <c r="M139" s="49">
        <v>8647.4500000000007</v>
      </c>
    </row>
    <row r="140" spans="1:13" ht="16.5" x14ac:dyDescent="0.25">
      <c r="A140" s="47" t="s">
        <v>634</v>
      </c>
      <c r="B140" s="48" t="s">
        <v>642</v>
      </c>
      <c r="C140" s="47" t="s">
        <v>643</v>
      </c>
      <c r="D140" s="48"/>
      <c r="E140" s="48"/>
      <c r="F140" s="49">
        <v>8647.4500000000007</v>
      </c>
      <c r="G140" s="50">
        <v>44671</v>
      </c>
      <c r="H140" s="48">
        <v>1</v>
      </c>
      <c r="I140" s="48">
        <v>7089004432</v>
      </c>
      <c r="J140" s="48" t="s">
        <v>638</v>
      </c>
      <c r="K140" s="48" t="s">
        <v>279</v>
      </c>
      <c r="L140" s="49">
        <v>8647.4500000000007</v>
      </c>
      <c r="M140" s="49">
        <v>8647.4500000000007</v>
      </c>
    </row>
    <row r="141" spans="1:13" ht="16.5" x14ac:dyDescent="0.25">
      <c r="A141" s="47" t="s">
        <v>634</v>
      </c>
      <c r="B141" s="48" t="s">
        <v>642</v>
      </c>
      <c r="C141" s="47" t="s">
        <v>643</v>
      </c>
      <c r="D141" s="48"/>
      <c r="E141" s="48"/>
      <c r="F141" s="49">
        <v>8647.4500000000007</v>
      </c>
      <c r="G141" s="50">
        <v>44671</v>
      </c>
      <c r="H141" s="48">
        <v>1</v>
      </c>
      <c r="I141" s="48">
        <v>7089004433</v>
      </c>
      <c r="J141" s="48" t="s">
        <v>638</v>
      </c>
      <c r="K141" s="48" t="s">
        <v>279</v>
      </c>
      <c r="L141" s="49">
        <v>8647.4500000000007</v>
      </c>
      <c r="M141" s="49">
        <v>8647.4500000000007</v>
      </c>
    </row>
    <row r="142" spans="1:13" ht="16.5" x14ac:dyDescent="0.25">
      <c r="A142" s="47" t="s">
        <v>634</v>
      </c>
      <c r="B142" s="48" t="s">
        <v>642</v>
      </c>
      <c r="C142" s="47" t="s">
        <v>643</v>
      </c>
      <c r="D142" s="48"/>
      <c r="E142" s="48"/>
      <c r="F142" s="49">
        <v>8647.4500000000007</v>
      </c>
      <c r="G142" s="50">
        <v>44671</v>
      </c>
      <c r="H142" s="48">
        <v>1</v>
      </c>
      <c r="I142" s="48">
        <v>7089004434</v>
      </c>
      <c r="J142" s="48" t="s">
        <v>638</v>
      </c>
      <c r="K142" s="48" t="s">
        <v>279</v>
      </c>
      <c r="L142" s="49">
        <v>8647.4500000000007</v>
      </c>
      <c r="M142" s="49">
        <v>8647.4500000000007</v>
      </c>
    </row>
    <row r="143" spans="1:13" ht="16.5" x14ac:dyDescent="0.25">
      <c r="A143" s="47" t="s">
        <v>634</v>
      </c>
      <c r="B143" s="48" t="s">
        <v>642</v>
      </c>
      <c r="C143" s="47" t="s">
        <v>643</v>
      </c>
      <c r="D143" s="48"/>
      <c r="E143" s="48"/>
      <c r="F143" s="49">
        <v>8647.4500000000007</v>
      </c>
      <c r="G143" s="50">
        <v>44671</v>
      </c>
      <c r="H143" s="48">
        <v>1</v>
      </c>
      <c r="I143" s="48">
        <v>7089004435</v>
      </c>
      <c r="J143" s="48" t="s">
        <v>638</v>
      </c>
      <c r="K143" s="48" t="s">
        <v>279</v>
      </c>
      <c r="L143" s="49">
        <v>8647.4500000000007</v>
      </c>
      <c r="M143" s="49">
        <v>8647.4500000000007</v>
      </c>
    </row>
    <row r="144" spans="1:13" ht="16.5" x14ac:dyDescent="0.25">
      <c r="A144" s="47" t="s">
        <v>634</v>
      </c>
      <c r="B144" s="48" t="s">
        <v>642</v>
      </c>
      <c r="C144" s="47" t="s">
        <v>643</v>
      </c>
      <c r="D144" s="48"/>
      <c r="E144" s="48"/>
      <c r="F144" s="49">
        <v>8647.4500000000007</v>
      </c>
      <c r="G144" s="50">
        <v>44671</v>
      </c>
      <c r="H144" s="48">
        <v>1</v>
      </c>
      <c r="I144" s="48">
        <v>7089004436</v>
      </c>
      <c r="J144" s="48" t="s">
        <v>638</v>
      </c>
      <c r="K144" s="48" t="s">
        <v>279</v>
      </c>
      <c r="L144" s="49">
        <v>8647.4500000000007</v>
      </c>
      <c r="M144" s="49">
        <v>8647.4500000000007</v>
      </c>
    </row>
    <row r="145" spans="1:13" ht="16.5" x14ac:dyDescent="0.25">
      <c r="A145" s="47" t="s">
        <v>634</v>
      </c>
      <c r="B145" s="48" t="s">
        <v>642</v>
      </c>
      <c r="C145" s="47" t="s">
        <v>643</v>
      </c>
      <c r="D145" s="48"/>
      <c r="E145" s="48"/>
      <c r="F145" s="49">
        <v>8647.4500000000007</v>
      </c>
      <c r="G145" s="50">
        <v>44671</v>
      </c>
      <c r="H145" s="48">
        <v>1</v>
      </c>
      <c r="I145" s="48">
        <v>7089004437</v>
      </c>
      <c r="J145" s="48" t="s">
        <v>638</v>
      </c>
      <c r="K145" s="48" t="s">
        <v>279</v>
      </c>
      <c r="L145" s="49">
        <v>8647.4500000000007</v>
      </c>
      <c r="M145" s="49">
        <v>8647.4500000000007</v>
      </c>
    </row>
    <row r="146" spans="1:13" ht="16.5" x14ac:dyDescent="0.25">
      <c r="A146" s="47" t="s">
        <v>634</v>
      </c>
      <c r="B146" s="48" t="s">
        <v>642</v>
      </c>
      <c r="C146" s="47" t="s">
        <v>643</v>
      </c>
      <c r="D146" s="48"/>
      <c r="E146" s="48"/>
      <c r="F146" s="49">
        <v>8647.4500000000007</v>
      </c>
      <c r="G146" s="50">
        <v>44671</v>
      </c>
      <c r="H146" s="48">
        <v>1</v>
      </c>
      <c r="I146" s="48">
        <v>7089004438</v>
      </c>
      <c r="J146" s="48" t="s">
        <v>638</v>
      </c>
      <c r="K146" s="48" t="s">
        <v>279</v>
      </c>
      <c r="L146" s="49">
        <v>8647.4500000000007</v>
      </c>
      <c r="M146" s="49">
        <v>8647.4500000000007</v>
      </c>
    </row>
    <row r="147" spans="1:13" ht="16.5" x14ac:dyDescent="0.25">
      <c r="A147" s="47" t="s">
        <v>634</v>
      </c>
      <c r="B147" s="48" t="s">
        <v>642</v>
      </c>
      <c r="C147" s="47" t="s">
        <v>643</v>
      </c>
      <c r="D147" s="48"/>
      <c r="E147" s="48"/>
      <c r="F147" s="49">
        <v>8647.4500000000007</v>
      </c>
      <c r="G147" s="50">
        <v>44671</v>
      </c>
      <c r="H147" s="48">
        <v>1</v>
      </c>
      <c r="I147" s="48">
        <v>7089004439</v>
      </c>
      <c r="J147" s="48" t="s">
        <v>638</v>
      </c>
      <c r="K147" s="48" t="s">
        <v>279</v>
      </c>
      <c r="L147" s="49">
        <v>8647.4500000000007</v>
      </c>
      <c r="M147" s="49">
        <v>8647.4500000000007</v>
      </c>
    </row>
    <row r="148" spans="1:13" ht="16.5" x14ac:dyDescent="0.25">
      <c r="A148" s="47" t="s">
        <v>634</v>
      </c>
      <c r="B148" s="48" t="s">
        <v>642</v>
      </c>
      <c r="C148" s="47" t="s">
        <v>643</v>
      </c>
      <c r="D148" s="48"/>
      <c r="E148" s="48"/>
      <c r="F148" s="49">
        <v>8647.4500000000007</v>
      </c>
      <c r="G148" s="50">
        <v>44671</v>
      </c>
      <c r="H148" s="48">
        <v>1</v>
      </c>
      <c r="I148" s="48">
        <v>7089004440</v>
      </c>
      <c r="J148" s="48" t="s">
        <v>638</v>
      </c>
      <c r="K148" s="48" t="s">
        <v>279</v>
      </c>
      <c r="L148" s="49">
        <v>8647.4500000000007</v>
      </c>
      <c r="M148" s="49">
        <v>8647.4500000000007</v>
      </c>
    </row>
    <row r="149" spans="1:13" ht="16.5" x14ac:dyDescent="0.25">
      <c r="A149" s="47" t="s">
        <v>634</v>
      </c>
      <c r="B149" s="48" t="s">
        <v>642</v>
      </c>
      <c r="C149" s="47" t="s">
        <v>643</v>
      </c>
      <c r="D149" s="48"/>
      <c r="E149" s="48"/>
      <c r="F149" s="49">
        <v>8647.4500000000007</v>
      </c>
      <c r="G149" s="50">
        <v>44671</v>
      </c>
      <c r="H149" s="48">
        <v>1</v>
      </c>
      <c r="I149" s="48">
        <v>7089004441</v>
      </c>
      <c r="J149" s="48" t="s">
        <v>638</v>
      </c>
      <c r="K149" s="48" t="s">
        <v>279</v>
      </c>
      <c r="L149" s="49">
        <v>8647.4500000000007</v>
      </c>
      <c r="M149" s="49">
        <v>8647.4500000000007</v>
      </c>
    </row>
    <row r="150" spans="1:13" ht="16.5" x14ac:dyDescent="0.25">
      <c r="A150" s="47" t="s">
        <v>634</v>
      </c>
      <c r="B150" s="48" t="s">
        <v>642</v>
      </c>
      <c r="C150" s="47" t="s">
        <v>643</v>
      </c>
      <c r="D150" s="48"/>
      <c r="E150" s="48"/>
      <c r="F150" s="49">
        <v>8647.4500000000007</v>
      </c>
      <c r="G150" s="50">
        <v>44671</v>
      </c>
      <c r="H150" s="48">
        <v>1</v>
      </c>
      <c r="I150" s="48">
        <v>7089004442</v>
      </c>
      <c r="J150" s="48" t="s">
        <v>638</v>
      </c>
      <c r="K150" s="48" t="s">
        <v>279</v>
      </c>
      <c r="L150" s="49">
        <v>8647.4500000000007</v>
      </c>
      <c r="M150" s="49">
        <v>8647.4500000000007</v>
      </c>
    </row>
    <row r="151" spans="1:13" ht="16.5" x14ac:dyDescent="0.25">
      <c r="A151" s="47" t="s">
        <v>634</v>
      </c>
      <c r="B151" s="48" t="s">
        <v>642</v>
      </c>
      <c r="C151" s="47" t="s">
        <v>643</v>
      </c>
      <c r="D151" s="48"/>
      <c r="E151" s="48"/>
      <c r="F151" s="49">
        <v>8647.4500000000007</v>
      </c>
      <c r="G151" s="50">
        <v>44671</v>
      </c>
      <c r="H151" s="48">
        <v>1</v>
      </c>
      <c r="I151" s="48">
        <v>7089004443</v>
      </c>
      <c r="J151" s="48" t="s">
        <v>638</v>
      </c>
      <c r="K151" s="48" t="s">
        <v>279</v>
      </c>
      <c r="L151" s="49">
        <v>8647.4500000000007</v>
      </c>
      <c r="M151" s="49">
        <v>8647.4500000000007</v>
      </c>
    </row>
    <row r="152" spans="1:13" ht="16.5" x14ac:dyDescent="0.25">
      <c r="A152" s="47" t="s">
        <v>634</v>
      </c>
      <c r="B152" s="48" t="s">
        <v>642</v>
      </c>
      <c r="C152" s="47" t="s">
        <v>643</v>
      </c>
      <c r="D152" s="48"/>
      <c r="E152" s="48"/>
      <c r="F152" s="49">
        <v>8647.4500000000007</v>
      </c>
      <c r="G152" s="50">
        <v>44671</v>
      </c>
      <c r="H152" s="48">
        <v>1</v>
      </c>
      <c r="I152" s="48">
        <v>7089004445</v>
      </c>
      <c r="J152" s="48" t="s">
        <v>638</v>
      </c>
      <c r="K152" s="48" t="s">
        <v>279</v>
      </c>
      <c r="L152" s="49">
        <v>8647.4500000000007</v>
      </c>
      <c r="M152" s="49">
        <v>8647.4500000000007</v>
      </c>
    </row>
    <row r="153" spans="1:13" ht="16.5" x14ac:dyDescent="0.25">
      <c r="A153" s="47" t="s">
        <v>634</v>
      </c>
      <c r="B153" s="48" t="s">
        <v>642</v>
      </c>
      <c r="C153" s="47" t="s">
        <v>643</v>
      </c>
      <c r="D153" s="48"/>
      <c r="E153" s="48"/>
      <c r="F153" s="49">
        <v>8647.4500000000007</v>
      </c>
      <c r="G153" s="50">
        <v>44671</v>
      </c>
      <c r="H153" s="48">
        <v>1</v>
      </c>
      <c r="I153" s="48">
        <v>7089004446</v>
      </c>
      <c r="J153" s="48" t="s">
        <v>638</v>
      </c>
      <c r="K153" s="48" t="s">
        <v>279</v>
      </c>
      <c r="L153" s="49">
        <v>8647.4500000000007</v>
      </c>
      <c r="M153" s="49">
        <v>8647.4500000000007</v>
      </c>
    </row>
    <row r="154" spans="1:13" ht="16.5" x14ac:dyDescent="0.25">
      <c r="A154" s="47" t="s">
        <v>634</v>
      </c>
      <c r="B154" s="48" t="s">
        <v>642</v>
      </c>
      <c r="C154" s="47" t="s">
        <v>643</v>
      </c>
      <c r="D154" s="48"/>
      <c r="E154" s="48"/>
      <c r="F154" s="49">
        <v>8647.4500000000007</v>
      </c>
      <c r="G154" s="50">
        <v>44671</v>
      </c>
      <c r="H154" s="48">
        <v>1</v>
      </c>
      <c r="I154" s="48">
        <v>7089004447</v>
      </c>
      <c r="J154" s="48" t="s">
        <v>638</v>
      </c>
      <c r="K154" s="48" t="s">
        <v>279</v>
      </c>
      <c r="L154" s="49">
        <v>8647.4500000000007</v>
      </c>
      <c r="M154" s="49">
        <v>8647.4500000000007</v>
      </c>
    </row>
    <row r="155" spans="1:13" ht="16.5" x14ac:dyDescent="0.25">
      <c r="A155" s="47" t="s">
        <v>634</v>
      </c>
      <c r="B155" s="48" t="s">
        <v>642</v>
      </c>
      <c r="C155" s="47" t="s">
        <v>643</v>
      </c>
      <c r="D155" s="48"/>
      <c r="E155" s="48"/>
      <c r="F155" s="49">
        <v>8647.4500000000007</v>
      </c>
      <c r="G155" s="50">
        <v>44671</v>
      </c>
      <c r="H155" s="48">
        <v>1</v>
      </c>
      <c r="I155" s="48">
        <v>7089004448</v>
      </c>
      <c r="J155" s="48" t="s">
        <v>638</v>
      </c>
      <c r="K155" s="48" t="s">
        <v>279</v>
      </c>
      <c r="L155" s="49">
        <v>8647.4500000000007</v>
      </c>
      <c r="M155" s="49">
        <v>8647.4500000000007</v>
      </c>
    </row>
    <row r="156" spans="1:13" ht="16.5" x14ac:dyDescent="0.25">
      <c r="A156" s="47" t="s">
        <v>634</v>
      </c>
      <c r="B156" s="48" t="s">
        <v>642</v>
      </c>
      <c r="C156" s="47" t="s">
        <v>643</v>
      </c>
      <c r="D156" s="48"/>
      <c r="E156" s="48"/>
      <c r="F156" s="49">
        <v>8647.4500000000007</v>
      </c>
      <c r="G156" s="50">
        <v>44671</v>
      </c>
      <c r="H156" s="48">
        <v>1</v>
      </c>
      <c r="I156" s="48">
        <v>7089004449</v>
      </c>
      <c r="J156" s="48" t="s">
        <v>638</v>
      </c>
      <c r="K156" s="48" t="s">
        <v>279</v>
      </c>
      <c r="L156" s="49">
        <v>8647.4500000000007</v>
      </c>
      <c r="M156" s="49">
        <v>8647.4500000000007</v>
      </c>
    </row>
    <row r="157" spans="1:13" ht="16.5" x14ac:dyDescent="0.25">
      <c r="A157" s="47" t="s">
        <v>634</v>
      </c>
      <c r="B157" s="48" t="s">
        <v>642</v>
      </c>
      <c r="C157" s="47" t="s">
        <v>643</v>
      </c>
      <c r="D157" s="48"/>
      <c r="E157" s="48"/>
      <c r="F157" s="49">
        <v>8647.4500000000007</v>
      </c>
      <c r="G157" s="50">
        <v>44671</v>
      </c>
      <c r="H157" s="48">
        <v>1</v>
      </c>
      <c r="I157" s="48">
        <v>7089004450</v>
      </c>
      <c r="J157" s="48" t="s">
        <v>638</v>
      </c>
      <c r="K157" s="48" t="s">
        <v>279</v>
      </c>
      <c r="L157" s="49">
        <v>8647.4500000000007</v>
      </c>
      <c r="M157" s="49">
        <v>8647.4500000000007</v>
      </c>
    </row>
    <row r="158" spans="1:13" ht="16.5" x14ac:dyDescent="0.25">
      <c r="A158" s="47" t="s">
        <v>634</v>
      </c>
      <c r="B158" s="48" t="s">
        <v>642</v>
      </c>
      <c r="C158" s="47" t="s">
        <v>643</v>
      </c>
      <c r="D158" s="48"/>
      <c r="E158" s="48"/>
      <c r="F158" s="49">
        <v>8647.4500000000007</v>
      </c>
      <c r="G158" s="50">
        <v>44671</v>
      </c>
      <c r="H158" s="48">
        <v>1</v>
      </c>
      <c r="I158" s="48">
        <v>7089004451</v>
      </c>
      <c r="J158" s="48" t="s">
        <v>638</v>
      </c>
      <c r="K158" s="48" t="s">
        <v>279</v>
      </c>
      <c r="L158" s="49">
        <v>8647.4500000000007</v>
      </c>
      <c r="M158" s="49">
        <v>8647.4500000000007</v>
      </c>
    </row>
    <row r="159" spans="1:13" ht="16.5" x14ac:dyDescent="0.25">
      <c r="A159" s="47" t="s">
        <v>634</v>
      </c>
      <c r="B159" s="48" t="s">
        <v>642</v>
      </c>
      <c r="C159" s="47" t="s">
        <v>643</v>
      </c>
      <c r="D159" s="48"/>
      <c r="E159" s="48"/>
      <c r="F159" s="49">
        <v>8647.4500000000007</v>
      </c>
      <c r="G159" s="50">
        <v>44671</v>
      </c>
      <c r="H159" s="48">
        <v>1</v>
      </c>
      <c r="I159" s="48">
        <v>7089004452</v>
      </c>
      <c r="J159" s="48" t="s">
        <v>638</v>
      </c>
      <c r="K159" s="48" t="s">
        <v>279</v>
      </c>
      <c r="L159" s="49">
        <v>8647.4500000000007</v>
      </c>
      <c r="M159" s="49">
        <v>8647.4500000000007</v>
      </c>
    </row>
    <row r="160" spans="1:13" ht="16.5" x14ac:dyDescent="0.25">
      <c r="A160" s="47" t="s">
        <v>634</v>
      </c>
      <c r="B160" s="48" t="s">
        <v>664</v>
      </c>
      <c r="C160" s="47" t="s">
        <v>665</v>
      </c>
      <c r="D160" s="48"/>
      <c r="E160" s="48"/>
      <c r="F160" s="49">
        <v>5954.13</v>
      </c>
      <c r="G160" s="50">
        <v>44671</v>
      </c>
      <c r="H160" s="48">
        <v>1</v>
      </c>
      <c r="I160" s="48">
        <v>7089004453</v>
      </c>
      <c r="J160" s="48" t="s">
        <v>638</v>
      </c>
      <c r="K160" s="48" t="s">
        <v>279</v>
      </c>
      <c r="L160" s="49">
        <v>5954.13</v>
      </c>
      <c r="M160" s="49">
        <v>5954.13</v>
      </c>
    </row>
    <row r="161" spans="1:13" ht="16.5" x14ac:dyDescent="0.25">
      <c r="A161" s="47" t="s">
        <v>634</v>
      </c>
      <c r="B161" s="48" t="s">
        <v>664</v>
      </c>
      <c r="C161" s="47" t="s">
        <v>665</v>
      </c>
      <c r="D161" s="48"/>
      <c r="E161" s="48"/>
      <c r="F161" s="49">
        <v>5954.13</v>
      </c>
      <c r="G161" s="50">
        <v>44671</v>
      </c>
      <c r="H161" s="48">
        <v>1</v>
      </c>
      <c r="I161" s="48">
        <v>7089004454</v>
      </c>
      <c r="J161" s="48" t="s">
        <v>638</v>
      </c>
      <c r="K161" s="48" t="s">
        <v>279</v>
      </c>
      <c r="L161" s="49">
        <v>5954.13</v>
      </c>
      <c r="M161" s="49">
        <v>5954.13</v>
      </c>
    </row>
    <row r="162" spans="1:13" ht="16.5" x14ac:dyDescent="0.25">
      <c r="A162" s="47" t="s">
        <v>634</v>
      </c>
      <c r="B162" s="48" t="s">
        <v>664</v>
      </c>
      <c r="C162" s="47" t="s">
        <v>665</v>
      </c>
      <c r="D162" s="48"/>
      <c r="E162" s="48"/>
      <c r="F162" s="49">
        <v>5954.13</v>
      </c>
      <c r="G162" s="50">
        <v>44671</v>
      </c>
      <c r="H162" s="48">
        <v>1</v>
      </c>
      <c r="I162" s="48">
        <v>7089004455</v>
      </c>
      <c r="J162" s="48" t="s">
        <v>638</v>
      </c>
      <c r="K162" s="48" t="s">
        <v>279</v>
      </c>
      <c r="L162" s="49">
        <v>5954.13</v>
      </c>
      <c r="M162" s="49">
        <v>5954.13</v>
      </c>
    </row>
    <row r="163" spans="1:13" ht="16.5" x14ac:dyDescent="0.25">
      <c r="A163" s="47" t="s">
        <v>634</v>
      </c>
      <c r="B163" s="48" t="s">
        <v>664</v>
      </c>
      <c r="C163" s="47" t="s">
        <v>665</v>
      </c>
      <c r="D163" s="48"/>
      <c r="E163" s="48"/>
      <c r="F163" s="49">
        <v>5954.13</v>
      </c>
      <c r="G163" s="50">
        <v>44671</v>
      </c>
      <c r="H163" s="48">
        <v>1</v>
      </c>
      <c r="I163" s="48">
        <v>7089004456</v>
      </c>
      <c r="J163" s="48" t="s">
        <v>638</v>
      </c>
      <c r="K163" s="48" t="s">
        <v>279</v>
      </c>
      <c r="L163" s="49">
        <v>5954.13</v>
      </c>
      <c r="M163" s="49">
        <v>5954.13</v>
      </c>
    </row>
    <row r="164" spans="1:13" ht="16.5" x14ac:dyDescent="0.25">
      <c r="A164" s="47" t="s">
        <v>634</v>
      </c>
      <c r="B164" s="48" t="s">
        <v>664</v>
      </c>
      <c r="C164" s="47" t="s">
        <v>665</v>
      </c>
      <c r="D164" s="48"/>
      <c r="E164" s="48"/>
      <c r="F164" s="49">
        <v>5954.13</v>
      </c>
      <c r="G164" s="50">
        <v>44671</v>
      </c>
      <c r="H164" s="48">
        <v>1</v>
      </c>
      <c r="I164" s="48">
        <v>7089004458</v>
      </c>
      <c r="J164" s="48" t="s">
        <v>638</v>
      </c>
      <c r="K164" s="48" t="s">
        <v>279</v>
      </c>
      <c r="L164" s="49">
        <v>5954.13</v>
      </c>
      <c r="M164" s="49">
        <v>5954.13</v>
      </c>
    </row>
    <row r="165" spans="1:13" ht="16.5" x14ac:dyDescent="0.25">
      <c r="A165" s="47" t="s">
        <v>634</v>
      </c>
      <c r="B165" s="48" t="s">
        <v>664</v>
      </c>
      <c r="C165" s="47" t="s">
        <v>665</v>
      </c>
      <c r="D165" s="48"/>
      <c r="E165" s="48"/>
      <c r="F165" s="49">
        <v>5954.13</v>
      </c>
      <c r="G165" s="50">
        <v>44671</v>
      </c>
      <c r="H165" s="48">
        <v>1</v>
      </c>
      <c r="I165" s="48">
        <v>7089004459</v>
      </c>
      <c r="J165" s="48" t="s">
        <v>638</v>
      </c>
      <c r="K165" s="48" t="s">
        <v>279</v>
      </c>
      <c r="L165" s="49">
        <v>5954.13</v>
      </c>
      <c r="M165" s="49">
        <v>5954.13</v>
      </c>
    </row>
    <row r="166" spans="1:13" ht="16.5" x14ac:dyDescent="0.25">
      <c r="A166" s="47" t="s">
        <v>634</v>
      </c>
      <c r="B166" s="48" t="s">
        <v>664</v>
      </c>
      <c r="C166" s="47" t="s">
        <v>665</v>
      </c>
      <c r="D166" s="48"/>
      <c r="E166" s="48"/>
      <c r="F166" s="49">
        <v>5954.13</v>
      </c>
      <c r="G166" s="50">
        <v>44671</v>
      </c>
      <c r="H166" s="48">
        <v>1</v>
      </c>
      <c r="I166" s="48">
        <v>7089004460</v>
      </c>
      <c r="J166" s="48" t="s">
        <v>638</v>
      </c>
      <c r="K166" s="48" t="s">
        <v>279</v>
      </c>
      <c r="L166" s="49">
        <v>5954.13</v>
      </c>
      <c r="M166" s="49">
        <v>5954.13</v>
      </c>
    </row>
    <row r="167" spans="1:13" ht="16.5" x14ac:dyDescent="0.25">
      <c r="A167" s="47" t="s">
        <v>634</v>
      </c>
      <c r="B167" s="48" t="s">
        <v>664</v>
      </c>
      <c r="C167" s="47" t="s">
        <v>665</v>
      </c>
      <c r="D167" s="48"/>
      <c r="E167" s="48"/>
      <c r="F167" s="49">
        <v>5954.13</v>
      </c>
      <c r="G167" s="50">
        <v>44671</v>
      </c>
      <c r="H167" s="48">
        <v>1</v>
      </c>
      <c r="I167" s="48">
        <v>7089004461</v>
      </c>
      <c r="J167" s="48" t="s">
        <v>638</v>
      </c>
      <c r="K167" s="48" t="s">
        <v>279</v>
      </c>
      <c r="L167" s="49">
        <v>5954.13</v>
      </c>
      <c r="M167" s="49">
        <v>5954.13</v>
      </c>
    </row>
    <row r="168" spans="1:13" ht="16.5" x14ac:dyDescent="0.25">
      <c r="A168" s="47" t="s">
        <v>634</v>
      </c>
      <c r="B168" s="48" t="s">
        <v>664</v>
      </c>
      <c r="C168" s="47" t="s">
        <v>665</v>
      </c>
      <c r="D168" s="48"/>
      <c r="E168" s="48"/>
      <c r="F168" s="49">
        <v>5954.13</v>
      </c>
      <c r="G168" s="50">
        <v>44671</v>
      </c>
      <c r="H168" s="48">
        <v>1</v>
      </c>
      <c r="I168" s="48">
        <v>7089004462</v>
      </c>
      <c r="J168" s="48" t="s">
        <v>638</v>
      </c>
      <c r="K168" s="48" t="s">
        <v>279</v>
      </c>
      <c r="L168" s="49">
        <v>5954.13</v>
      </c>
      <c r="M168" s="49">
        <v>5954.13</v>
      </c>
    </row>
    <row r="169" spans="1:13" ht="16.5" x14ac:dyDescent="0.25">
      <c r="A169" s="47" t="s">
        <v>634</v>
      </c>
      <c r="B169" s="48" t="s">
        <v>664</v>
      </c>
      <c r="C169" s="47" t="s">
        <v>665</v>
      </c>
      <c r="D169" s="48"/>
      <c r="E169" s="48"/>
      <c r="F169" s="49">
        <v>5954.13</v>
      </c>
      <c r="G169" s="50">
        <v>44671</v>
      </c>
      <c r="H169" s="48">
        <v>1</v>
      </c>
      <c r="I169" s="48">
        <v>7089004463</v>
      </c>
      <c r="J169" s="48" t="s">
        <v>638</v>
      </c>
      <c r="K169" s="48" t="s">
        <v>279</v>
      </c>
      <c r="L169" s="49">
        <v>5954.13</v>
      </c>
      <c r="M169" s="49">
        <v>5954.13</v>
      </c>
    </row>
    <row r="170" spans="1:13" ht="16.5" x14ac:dyDescent="0.25">
      <c r="A170" s="47" t="s">
        <v>634</v>
      </c>
      <c r="B170" s="48" t="s">
        <v>664</v>
      </c>
      <c r="C170" s="47" t="s">
        <v>665</v>
      </c>
      <c r="D170" s="48"/>
      <c r="E170" s="48"/>
      <c r="F170" s="49">
        <v>5954.13</v>
      </c>
      <c r="G170" s="50">
        <v>44671</v>
      </c>
      <c r="H170" s="48">
        <v>1</v>
      </c>
      <c r="I170" s="48">
        <v>7089004464</v>
      </c>
      <c r="J170" s="48" t="s">
        <v>638</v>
      </c>
      <c r="K170" s="48" t="s">
        <v>279</v>
      </c>
      <c r="L170" s="49">
        <v>5954.13</v>
      </c>
      <c r="M170" s="49">
        <v>5954.13</v>
      </c>
    </row>
    <row r="171" spans="1:13" ht="16.5" x14ac:dyDescent="0.25">
      <c r="A171" s="47" t="s">
        <v>634</v>
      </c>
      <c r="B171" s="48" t="s">
        <v>664</v>
      </c>
      <c r="C171" s="47" t="s">
        <v>665</v>
      </c>
      <c r="D171" s="48"/>
      <c r="E171" s="48"/>
      <c r="F171" s="49">
        <v>5954.13</v>
      </c>
      <c r="G171" s="50">
        <v>44671</v>
      </c>
      <c r="H171" s="48">
        <v>1</v>
      </c>
      <c r="I171" s="48">
        <v>7089004465</v>
      </c>
      <c r="J171" s="48" t="s">
        <v>638</v>
      </c>
      <c r="K171" s="48" t="s">
        <v>279</v>
      </c>
      <c r="L171" s="49">
        <v>5954.13</v>
      </c>
      <c r="M171" s="49">
        <v>5954.13</v>
      </c>
    </row>
    <row r="172" spans="1:13" ht="16.5" x14ac:dyDescent="0.25">
      <c r="A172" s="47" t="s">
        <v>634</v>
      </c>
      <c r="B172" s="48" t="s">
        <v>664</v>
      </c>
      <c r="C172" s="47" t="s">
        <v>665</v>
      </c>
      <c r="D172" s="48"/>
      <c r="E172" s="48"/>
      <c r="F172" s="49">
        <v>5954.13</v>
      </c>
      <c r="G172" s="50">
        <v>44671</v>
      </c>
      <c r="H172" s="48">
        <v>1</v>
      </c>
      <c r="I172" s="48">
        <v>7089004466</v>
      </c>
      <c r="J172" s="48" t="s">
        <v>638</v>
      </c>
      <c r="K172" s="48" t="s">
        <v>279</v>
      </c>
      <c r="L172" s="49">
        <v>5954.13</v>
      </c>
      <c r="M172" s="49">
        <v>5954.13</v>
      </c>
    </row>
    <row r="173" spans="1:13" ht="16.5" x14ac:dyDescent="0.25">
      <c r="A173" s="47" t="s">
        <v>634</v>
      </c>
      <c r="B173" s="48" t="s">
        <v>664</v>
      </c>
      <c r="C173" s="47" t="s">
        <v>665</v>
      </c>
      <c r="D173" s="48"/>
      <c r="E173" s="48"/>
      <c r="F173" s="49">
        <v>5954.13</v>
      </c>
      <c r="G173" s="50">
        <v>44671</v>
      </c>
      <c r="H173" s="48">
        <v>1</v>
      </c>
      <c r="I173" s="48">
        <v>7089004467</v>
      </c>
      <c r="J173" s="48" t="s">
        <v>638</v>
      </c>
      <c r="K173" s="48" t="s">
        <v>279</v>
      </c>
      <c r="L173" s="49">
        <v>5954.13</v>
      </c>
      <c r="M173" s="49">
        <v>5954.13</v>
      </c>
    </row>
    <row r="174" spans="1:13" ht="16.5" x14ac:dyDescent="0.25">
      <c r="A174" s="47" t="s">
        <v>634</v>
      </c>
      <c r="B174" s="48" t="s">
        <v>664</v>
      </c>
      <c r="C174" s="47" t="s">
        <v>665</v>
      </c>
      <c r="D174" s="48"/>
      <c r="E174" s="48"/>
      <c r="F174" s="49">
        <v>5954.13</v>
      </c>
      <c r="G174" s="50">
        <v>44671</v>
      </c>
      <c r="H174" s="48">
        <v>1</v>
      </c>
      <c r="I174" s="48">
        <v>7089004468</v>
      </c>
      <c r="J174" s="48" t="s">
        <v>638</v>
      </c>
      <c r="K174" s="48" t="s">
        <v>279</v>
      </c>
      <c r="L174" s="49">
        <v>5954.13</v>
      </c>
      <c r="M174" s="49">
        <v>5954.13</v>
      </c>
    </row>
    <row r="175" spans="1:13" ht="16.5" x14ac:dyDescent="0.25">
      <c r="A175" s="47" t="s">
        <v>634</v>
      </c>
      <c r="B175" s="48" t="s">
        <v>664</v>
      </c>
      <c r="C175" s="47" t="s">
        <v>665</v>
      </c>
      <c r="D175" s="48"/>
      <c r="E175" s="48"/>
      <c r="F175" s="49">
        <v>5954.13</v>
      </c>
      <c r="G175" s="50">
        <v>44671</v>
      </c>
      <c r="H175" s="48">
        <v>1</v>
      </c>
      <c r="I175" s="48">
        <v>7089004469</v>
      </c>
      <c r="J175" s="48" t="s">
        <v>638</v>
      </c>
      <c r="K175" s="48" t="s">
        <v>279</v>
      </c>
      <c r="L175" s="49">
        <v>5954.13</v>
      </c>
      <c r="M175" s="49">
        <v>5954.13</v>
      </c>
    </row>
    <row r="176" spans="1:13" ht="16.5" x14ac:dyDescent="0.25">
      <c r="A176" s="47" t="s">
        <v>634</v>
      </c>
      <c r="B176" s="48" t="s">
        <v>664</v>
      </c>
      <c r="C176" s="47" t="s">
        <v>665</v>
      </c>
      <c r="D176" s="48"/>
      <c r="E176" s="48"/>
      <c r="F176" s="49">
        <v>5954.13</v>
      </c>
      <c r="G176" s="50">
        <v>44671</v>
      </c>
      <c r="H176" s="48">
        <v>1</v>
      </c>
      <c r="I176" s="48">
        <v>7089004470</v>
      </c>
      <c r="J176" s="48" t="s">
        <v>638</v>
      </c>
      <c r="K176" s="48" t="s">
        <v>279</v>
      </c>
      <c r="L176" s="49">
        <v>5954.13</v>
      </c>
      <c r="M176" s="49">
        <v>5954.13</v>
      </c>
    </row>
    <row r="177" spans="1:13" ht="16.5" x14ac:dyDescent="0.25">
      <c r="A177" s="47" t="s">
        <v>634</v>
      </c>
      <c r="B177" s="48" t="s">
        <v>664</v>
      </c>
      <c r="C177" s="47" t="s">
        <v>665</v>
      </c>
      <c r="D177" s="48"/>
      <c r="E177" s="48"/>
      <c r="F177" s="49">
        <v>5954.13</v>
      </c>
      <c r="G177" s="50">
        <v>44671</v>
      </c>
      <c r="H177" s="48">
        <v>1</v>
      </c>
      <c r="I177" s="48">
        <v>7089004471</v>
      </c>
      <c r="J177" s="48" t="s">
        <v>638</v>
      </c>
      <c r="K177" s="48" t="s">
        <v>279</v>
      </c>
      <c r="L177" s="49">
        <v>5954.13</v>
      </c>
      <c r="M177" s="49">
        <v>5954.13</v>
      </c>
    </row>
    <row r="178" spans="1:13" ht="16.5" x14ac:dyDescent="0.25">
      <c r="A178" s="47" t="s">
        <v>634</v>
      </c>
      <c r="B178" s="48" t="s">
        <v>664</v>
      </c>
      <c r="C178" s="47" t="s">
        <v>665</v>
      </c>
      <c r="D178" s="48"/>
      <c r="E178" s="48"/>
      <c r="F178" s="49">
        <v>5954.13</v>
      </c>
      <c r="G178" s="50">
        <v>44671</v>
      </c>
      <c r="H178" s="48">
        <v>1</v>
      </c>
      <c r="I178" s="48">
        <v>7089004472</v>
      </c>
      <c r="J178" s="48" t="s">
        <v>638</v>
      </c>
      <c r="K178" s="48" t="s">
        <v>279</v>
      </c>
      <c r="L178" s="49">
        <v>5954.13</v>
      </c>
      <c r="M178" s="49">
        <v>5954.13</v>
      </c>
    </row>
    <row r="179" spans="1:13" ht="16.5" x14ac:dyDescent="0.25">
      <c r="A179" s="47" t="s">
        <v>634</v>
      </c>
      <c r="B179" s="48" t="s">
        <v>664</v>
      </c>
      <c r="C179" s="47" t="s">
        <v>665</v>
      </c>
      <c r="D179" s="48"/>
      <c r="E179" s="48"/>
      <c r="F179" s="49">
        <v>5954.13</v>
      </c>
      <c r="G179" s="50">
        <v>44671</v>
      </c>
      <c r="H179" s="48">
        <v>1</v>
      </c>
      <c r="I179" s="48">
        <v>7089004473</v>
      </c>
      <c r="J179" s="48" t="s">
        <v>638</v>
      </c>
      <c r="K179" s="48" t="s">
        <v>279</v>
      </c>
      <c r="L179" s="49">
        <v>5954.13</v>
      </c>
      <c r="M179" s="49">
        <v>5954.13</v>
      </c>
    </row>
    <row r="180" spans="1:13" ht="16.5" x14ac:dyDescent="0.25">
      <c r="A180" s="47" t="s">
        <v>634</v>
      </c>
      <c r="B180" s="48" t="s">
        <v>664</v>
      </c>
      <c r="C180" s="47" t="s">
        <v>665</v>
      </c>
      <c r="D180" s="48"/>
      <c r="E180" s="48"/>
      <c r="F180" s="49">
        <v>5954.13</v>
      </c>
      <c r="G180" s="50">
        <v>44671</v>
      </c>
      <c r="H180" s="48">
        <v>1</v>
      </c>
      <c r="I180" s="48">
        <v>7089004474</v>
      </c>
      <c r="J180" s="48" t="s">
        <v>638</v>
      </c>
      <c r="K180" s="48" t="s">
        <v>279</v>
      </c>
      <c r="L180" s="49">
        <v>5954.13</v>
      </c>
      <c r="M180" s="49">
        <v>5954.13</v>
      </c>
    </row>
    <row r="181" spans="1:13" ht="16.5" x14ac:dyDescent="0.25">
      <c r="A181" s="47" t="s">
        <v>634</v>
      </c>
      <c r="B181" s="48" t="s">
        <v>664</v>
      </c>
      <c r="C181" s="47" t="s">
        <v>665</v>
      </c>
      <c r="D181" s="48"/>
      <c r="E181" s="48"/>
      <c r="F181" s="49">
        <v>5954.13</v>
      </c>
      <c r="G181" s="50">
        <v>44671</v>
      </c>
      <c r="H181" s="48">
        <v>1</v>
      </c>
      <c r="I181" s="48">
        <v>7089004475</v>
      </c>
      <c r="J181" s="48" t="s">
        <v>638</v>
      </c>
      <c r="K181" s="48" t="s">
        <v>279</v>
      </c>
      <c r="L181" s="49">
        <v>5954.13</v>
      </c>
      <c r="M181" s="49">
        <v>5954.13</v>
      </c>
    </row>
    <row r="182" spans="1:13" ht="16.5" x14ac:dyDescent="0.25">
      <c r="A182" s="47" t="s">
        <v>634</v>
      </c>
      <c r="B182" s="48" t="s">
        <v>664</v>
      </c>
      <c r="C182" s="47" t="s">
        <v>665</v>
      </c>
      <c r="D182" s="48"/>
      <c r="E182" s="48"/>
      <c r="F182" s="49">
        <v>5954.13</v>
      </c>
      <c r="G182" s="50">
        <v>44671</v>
      </c>
      <c r="H182" s="48">
        <v>1</v>
      </c>
      <c r="I182" s="48">
        <v>7089004476</v>
      </c>
      <c r="J182" s="48" t="s">
        <v>638</v>
      </c>
      <c r="K182" s="48" t="s">
        <v>279</v>
      </c>
      <c r="L182" s="49">
        <v>5954.13</v>
      </c>
      <c r="M182" s="49">
        <v>5954.13</v>
      </c>
    </row>
    <row r="183" spans="1:13" ht="16.5" x14ac:dyDescent="0.25">
      <c r="A183" s="47" t="s">
        <v>634</v>
      </c>
      <c r="B183" s="48" t="s">
        <v>664</v>
      </c>
      <c r="C183" s="47" t="s">
        <v>665</v>
      </c>
      <c r="D183" s="48"/>
      <c r="E183" s="48"/>
      <c r="F183" s="49">
        <v>5954.13</v>
      </c>
      <c r="G183" s="50">
        <v>44671</v>
      </c>
      <c r="H183" s="48">
        <v>1</v>
      </c>
      <c r="I183" s="48">
        <v>7089004477</v>
      </c>
      <c r="J183" s="48" t="s">
        <v>638</v>
      </c>
      <c r="K183" s="48" t="s">
        <v>279</v>
      </c>
      <c r="L183" s="49">
        <v>5954.13</v>
      </c>
      <c r="M183" s="49">
        <v>5954.13</v>
      </c>
    </row>
    <row r="184" spans="1:13" ht="16.5" x14ac:dyDescent="0.25">
      <c r="A184" s="47" t="s">
        <v>634</v>
      </c>
      <c r="B184" s="48" t="s">
        <v>664</v>
      </c>
      <c r="C184" s="47" t="s">
        <v>665</v>
      </c>
      <c r="D184" s="48"/>
      <c r="E184" s="48"/>
      <c r="F184" s="49">
        <v>5954.13</v>
      </c>
      <c r="G184" s="50">
        <v>44671</v>
      </c>
      <c r="H184" s="48">
        <v>1</v>
      </c>
      <c r="I184" s="48">
        <v>7089004478</v>
      </c>
      <c r="J184" s="48" t="s">
        <v>638</v>
      </c>
      <c r="K184" s="48" t="s">
        <v>279</v>
      </c>
      <c r="L184" s="49">
        <v>5954.13</v>
      </c>
      <c r="M184" s="49">
        <v>5954.13</v>
      </c>
    </row>
    <row r="185" spans="1:13" ht="16.5" x14ac:dyDescent="0.25">
      <c r="A185" s="47" t="s">
        <v>634</v>
      </c>
      <c r="B185" s="48" t="s">
        <v>664</v>
      </c>
      <c r="C185" s="47" t="s">
        <v>665</v>
      </c>
      <c r="D185" s="48"/>
      <c r="E185" s="48"/>
      <c r="F185" s="49">
        <v>5954.13</v>
      </c>
      <c r="G185" s="50">
        <v>44671</v>
      </c>
      <c r="H185" s="48">
        <v>1</v>
      </c>
      <c r="I185" s="48">
        <v>7089004479</v>
      </c>
      <c r="J185" s="48" t="s">
        <v>638</v>
      </c>
      <c r="K185" s="48" t="s">
        <v>279</v>
      </c>
      <c r="L185" s="49">
        <v>5954.13</v>
      </c>
      <c r="M185" s="49">
        <v>5954.13</v>
      </c>
    </row>
    <row r="186" spans="1:13" ht="16.5" x14ac:dyDescent="0.25">
      <c r="A186" s="47" t="s">
        <v>634</v>
      </c>
      <c r="B186" s="48" t="s">
        <v>664</v>
      </c>
      <c r="C186" s="47" t="s">
        <v>665</v>
      </c>
      <c r="D186" s="48"/>
      <c r="E186" s="48"/>
      <c r="F186" s="49">
        <v>5954.13</v>
      </c>
      <c r="G186" s="50">
        <v>44671</v>
      </c>
      <c r="H186" s="48">
        <v>1</v>
      </c>
      <c r="I186" s="48">
        <v>7089004480</v>
      </c>
      <c r="J186" s="48" t="s">
        <v>638</v>
      </c>
      <c r="K186" s="48" t="s">
        <v>279</v>
      </c>
      <c r="L186" s="49">
        <v>5954.13</v>
      </c>
      <c r="M186" s="49">
        <v>5954.13</v>
      </c>
    </row>
    <row r="187" spans="1:13" ht="16.5" x14ac:dyDescent="0.25">
      <c r="A187" s="47" t="s">
        <v>634</v>
      </c>
      <c r="B187" s="48" t="s">
        <v>664</v>
      </c>
      <c r="C187" s="47" t="s">
        <v>665</v>
      </c>
      <c r="D187" s="48"/>
      <c r="E187" s="48"/>
      <c r="F187" s="49">
        <v>5954.13</v>
      </c>
      <c r="G187" s="50">
        <v>44671</v>
      </c>
      <c r="H187" s="48">
        <v>1</v>
      </c>
      <c r="I187" s="48">
        <v>7089004481</v>
      </c>
      <c r="J187" s="48" t="s">
        <v>638</v>
      </c>
      <c r="K187" s="48" t="s">
        <v>279</v>
      </c>
      <c r="L187" s="49">
        <v>5954.13</v>
      </c>
      <c r="M187" s="49">
        <v>5954.13</v>
      </c>
    </row>
    <row r="188" spans="1:13" ht="16.5" x14ac:dyDescent="0.25">
      <c r="A188" s="47" t="s">
        <v>634</v>
      </c>
      <c r="B188" s="48" t="s">
        <v>664</v>
      </c>
      <c r="C188" s="47" t="s">
        <v>665</v>
      </c>
      <c r="D188" s="48"/>
      <c r="E188" s="48"/>
      <c r="F188" s="49">
        <v>5954.13</v>
      </c>
      <c r="G188" s="50">
        <v>44671</v>
      </c>
      <c r="H188" s="48">
        <v>1</v>
      </c>
      <c r="I188" s="48">
        <v>7089004482</v>
      </c>
      <c r="J188" s="48" t="s">
        <v>638</v>
      </c>
      <c r="K188" s="48" t="s">
        <v>279</v>
      </c>
      <c r="L188" s="49">
        <v>5954.13</v>
      </c>
      <c r="M188" s="49">
        <v>5954.13</v>
      </c>
    </row>
    <row r="189" spans="1:13" ht="16.5" x14ac:dyDescent="0.25">
      <c r="A189" s="47" t="s">
        <v>634</v>
      </c>
      <c r="B189" s="48" t="s">
        <v>664</v>
      </c>
      <c r="C189" s="47" t="s">
        <v>665</v>
      </c>
      <c r="D189" s="48"/>
      <c r="E189" s="48"/>
      <c r="F189" s="49">
        <v>5954.13</v>
      </c>
      <c r="G189" s="50">
        <v>44671</v>
      </c>
      <c r="H189" s="48">
        <v>1</v>
      </c>
      <c r="I189" s="48">
        <v>7089004483</v>
      </c>
      <c r="J189" s="48" t="s">
        <v>638</v>
      </c>
      <c r="K189" s="48" t="s">
        <v>279</v>
      </c>
      <c r="L189" s="49">
        <v>5954.13</v>
      </c>
      <c r="M189" s="49">
        <v>5954.13</v>
      </c>
    </row>
    <row r="190" spans="1:13" ht="16.5" x14ac:dyDescent="0.25">
      <c r="A190" s="47" t="s">
        <v>634</v>
      </c>
      <c r="B190" s="48" t="s">
        <v>664</v>
      </c>
      <c r="C190" s="47" t="s">
        <v>665</v>
      </c>
      <c r="D190" s="48"/>
      <c r="E190" s="48"/>
      <c r="F190" s="49">
        <v>5954.13</v>
      </c>
      <c r="G190" s="50">
        <v>44671</v>
      </c>
      <c r="H190" s="48">
        <v>1</v>
      </c>
      <c r="I190" s="48">
        <v>7089004484</v>
      </c>
      <c r="J190" s="48" t="s">
        <v>638</v>
      </c>
      <c r="K190" s="48" t="s">
        <v>279</v>
      </c>
      <c r="L190" s="49">
        <v>5954.13</v>
      </c>
      <c r="M190" s="49">
        <v>5954.13</v>
      </c>
    </row>
    <row r="191" spans="1:13" ht="16.5" x14ac:dyDescent="0.25">
      <c r="A191" s="47" t="s">
        <v>634</v>
      </c>
      <c r="B191" s="48" t="s">
        <v>664</v>
      </c>
      <c r="C191" s="47" t="s">
        <v>665</v>
      </c>
      <c r="D191" s="48"/>
      <c r="E191" s="48"/>
      <c r="F191" s="49">
        <v>5954.13</v>
      </c>
      <c r="G191" s="50">
        <v>44671</v>
      </c>
      <c r="H191" s="48">
        <v>1</v>
      </c>
      <c r="I191" s="48">
        <v>7089004485</v>
      </c>
      <c r="J191" s="48" t="s">
        <v>638</v>
      </c>
      <c r="K191" s="48" t="s">
        <v>279</v>
      </c>
      <c r="L191" s="49">
        <v>5954.13</v>
      </c>
      <c r="M191" s="49">
        <v>5954.13</v>
      </c>
    </row>
    <row r="192" spans="1:13" ht="16.5" x14ac:dyDescent="0.25">
      <c r="A192" s="47" t="s">
        <v>634</v>
      </c>
      <c r="B192" s="48" t="s">
        <v>664</v>
      </c>
      <c r="C192" s="47" t="s">
        <v>665</v>
      </c>
      <c r="D192" s="48"/>
      <c r="E192" s="48"/>
      <c r="F192" s="49">
        <v>5954.13</v>
      </c>
      <c r="G192" s="50">
        <v>44671</v>
      </c>
      <c r="H192" s="48">
        <v>1</v>
      </c>
      <c r="I192" s="48">
        <v>7089004486</v>
      </c>
      <c r="J192" s="48" t="s">
        <v>638</v>
      </c>
      <c r="K192" s="48" t="s">
        <v>279</v>
      </c>
      <c r="L192" s="49">
        <v>5954.13</v>
      </c>
      <c r="M192" s="49">
        <v>5954.13</v>
      </c>
    </row>
    <row r="193" spans="1:13" ht="16.5" x14ac:dyDescent="0.25">
      <c r="A193" s="47" t="s">
        <v>634</v>
      </c>
      <c r="B193" s="48" t="s">
        <v>664</v>
      </c>
      <c r="C193" s="47" t="s">
        <v>665</v>
      </c>
      <c r="D193" s="48"/>
      <c r="E193" s="48"/>
      <c r="F193" s="49">
        <v>5954.13</v>
      </c>
      <c r="G193" s="50">
        <v>44671</v>
      </c>
      <c r="H193" s="48">
        <v>1</v>
      </c>
      <c r="I193" s="48">
        <v>7089004487</v>
      </c>
      <c r="J193" s="48" t="s">
        <v>638</v>
      </c>
      <c r="K193" s="48" t="s">
        <v>279</v>
      </c>
      <c r="L193" s="49">
        <v>5954.13</v>
      </c>
      <c r="M193" s="49">
        <v>5954.13</v>
      </c>
    </row>
    <row r="194" spans="1:13" ht="16.5" x14ac:dyDescent="0.25">
      <c r="A194" s="47" t="s">
        <v>634</v>
      </c>
      <c r="B194" s="48" t="s">
        <v>664</v>
      </c>
      <c r="C194" s="47" t="s">
        <v>665</v>
      </c>
      <c r="D194" s="48"/>
      <c r="E194" s="48"/>
      <c r="F194" s="49">
        <v>5954.13</v>
      </c>
      <c r="G194" s="50">
        <v>44671</v>
      </c>
      <c r="H194" s="48">
        <v>1</v>
      </c>
      <c r="I194" s="48">
        <v>7089004488</v>
      </c>
      <c r="J194" s="48" t="s">
        <v>638</v>
      </c>
      <c r="K194" s="48" t="s">
        <v>279</v>
      </c>
      <c r="L194" s="49">
        <v>5954.13</v>
      </c>
      <c r="M194" s="49">
        <v>5954.13</v>
      </c>
    </row>
    <row r="195" spans="1:13" ht="16.5" x14ac:dyDescent="0.25">
      <c r="A195" s="47" t="s">
        <v>634</v>
      </c>
      <c r="B195" s="48" t="s">
        <v>664</v>
      </c>
      <c r="C195" s="47" t="s">
        <v>665</v>
      </c>
      <c r="D195" s="48"/>
      <c r="E195" s="48"/>
      <c r="F195" s="49">
        <v>5954.13</v>
      </c>
      <c r="G195" s="50">
        <v>44671</v>
      </c>
      <c r="H195" s="48">
        <v>1</v>
      </c>
      <c r="I195" s="48">
        <v>7089004489</v>
      </c>
      <c r="J195" s="48" t="s">
        <v>638</v>
      </c>
      <c r="K195" s="48" t="s">
        <v>279</v>
      </c>
      <c r="L195" s="49">
        <v>5954.13</v>
      </c>
      <c r="M195" s="49">
        <v>5954.13</v>
      </c>
    </row>
    <row r="196" spans="1:13" ht="16.5" x14ac:dyDescent="0.25">
      <c r="A196" s="47" t="s">
        <v>634</v>
      </c>
      <c r="B196" s="48" t="s">
        <v>664</v>
      </c>
      <c r="C196" s="47" t="s">
        <v>665</v>
      </c>
      <c r="D196" s="48"/>
      <c r="E196" s="48"/>
      <c r="F196" s="49">
        <v>5954.13</v>
      </c>
      <c r="G196" s="50">
        <v>44671</v>
      </c>
      <c r="H196" s="48">
        <v>1</v>
      </c>
      <c r="I196" s="48">
        <v>7089004490</v>
      </c>
      <c r="J196" s="48" t="s">
        <v>638</v>
      </c>
      <c r="K196" s="48" t="s">
        <v>279</v>
      </c>
      <c r="L196" s="49">
        <v>5954.13</v>
      </c>
      <c r="M196" s="49">
        <v>5954.13</v>
      </c>
    </row>
    <row r="197" spans="1:13" ht="16.5" x14ac:dyDescent="0.25">
      <c r="A197" s="47" t="s">
        <v>634</v>
      </c>
      <c r="B197" s="48" t="s">
        <v>664</v>
      </c>
      <c r="C197" s="47" t="s">
        <v>665</v>
      </c>
      <c r="D197" s="48"/>
      <c r="E197" s="48"/>
      <c r="F197" s="49">
        <v>5954.13</v>
      </c>
      <c r="G197" s="50">
        <v>44671</v>
      </c>
      <c r="H197" s="48">
        <v>1</v>
      </c>
      <c r="I197" s="48">
        <v>7089004491</v>
      </c>
      <c r="J197" s="48" t="s">
        <v>638</v>
      </c>
      <c r="K197" s="48" t="s">
        <v>279</v>
      </c>
      <c r="L197" s="49">
        <v>5954.13</v>
      </c>
      <c r="M197" s="49">
        <v>5954.13</v>
      </c>
    </row>
    <row r="198" spans="1:13" ht="16.5" x14ac:dyDescent="0.25">
      <c r="A198" s="47" t="s">
        <v>634</v>
      </c>
      <c r="B198" s="48" t="s">
        <v>664</v>
      </c>
      <c r="C198" s="47" t="s">
        <v>665</v>
      </c>
      <c r="D198" s="48"/>
      <c r="E198" s="48"/>
      <c r="F198" s="49">
        <v>5954.13</v>
      </c>
      <c r="G198" s="50">
        <v>44671</v>
      </c>
      <c r="H198" s="48">
        <v>1</v>
      </c>
      <c r="I198" s="48">
        <v>7089004492</v>
      </c>
      <c r="J198" s="48" t="s">
        <v>638</v>
      </c>
      <c r="K198" s="48" t="s">
        <v>279</v>
      </c>
      <c r="L198" s="49">
        <v>5954.13</v>
      </c>
      <c r="M198" s="49">
        <v>5954.13</v>
      </c>
    </row>
    <row r="199" spans="1:13" ht="16.5" x14ac:dyDescent="0.25">
      <c r="A199" s="47" t="s">
        <v>634</v>
      </c>
      <c r="B199" s="48" t="s">
        <v>664</v>
      </c>
      <c r="C199" s="47" t="s">
        <v>665</v>
      </c>
      <c r="D199" s="48"/>
      <c r="E199" s="48"/>
      <c r="F199" s="49">
        <v>5954.13</v>
      </c>
      <c r="G199" s="50">
        <v>44671</v>
      </c>
      <c r="H199" s="48">
        <v>1</v>
      </c>
      <c r="I199" s="48">
        <v>7089004493</v>
      </c>
      <c r="J199" s="48" t="s">
        <v>638</v>
      </c>
      <c r="K199" s="48" t="s">
        <v>279</v>
      </c>
      <c r="L199" s="49">
        <v>5954.13</v>
      </c>
      <c r="M199" s="49">
        <v>5954.13</v>
      </c>
    </row>
    <row r="200" spans="1:13" ht="16.5" x14ac:dyDescent="0.25">
      <c r="A200" s="47" t="s">
        <v>634</v>
      </c>
      <c r="B200" s="48" t="s">
        <v>664</v>
      </c>
      <c r="C200" s="47" t="s">
        <v>665</v>
      </c>
      <c r="D200" s="48"/>
      <c r="E200" s="48"/>
      <c r="F200" s="49">
        <v>5954.13</v>
      </c>
      <c r="G200" s="50">
        <v>44671</v>
      </c>
      <c r="H200" s="48">
        <v>1</v>
      </c>
      <c r="I200" s="48">
        <v>7089004494</v>
      </c>
      <c r="J200" s="48" t="s">
        <v>638</v>
      </c>
      <c r="K200" s="48" t="s">
        <v>279</v>
      </c>
      <c r="L200" s="49">
        <v>5954.13</v>
      </c>
      <c r="M200" s="49">
        <v>5954.13</v>
      </c>
    </row>
    <row r="201" spans="1:13" ht="16.5" x14ac:dyDescent="0.25">
      <c r="A201" s="47" t="s">
        <v>634</v>
      </c>
      <c r="B201" s="48" t="s">
        <v>664</v>
      </c>
      <c r="C201" s="47" t="s">
        <v>665</v>
      </c>
      <c r="D201" s="48"/>
      <c r="E201" s="48"/>
      <c r="F201" s="49">
        <v>5954.13</v>
      </c>
      <c r="G201" s="50">
        <v>44671</v>
      </c>
      <c r="H201" s="48">
        <v>1</v>
      </c>
      <c r="I201" s="48">
        <v>7089004495</v>
      </c>
      <c r="J201" s="48" t="s">
        <v>638</v>
      </c>
      <c r="K201" s="48" t="s">
        <v>279</v>
      </c>
      <c r="L201" s="49">
        <v>5954.13</v>
      </c>
      <c r="M201" s="49">
        <v>5954.13</v>
      </c>
    </row>
    <row r="202" spans="1:13" ht="16.5" x14ac:dyDescent="0.25">
      <c r="A202" s="47" t="s">
        <v>634</v>
      </c>
      <c r="B202" s="48" t="s">
        <v>664</v>
      </c>
      <c r="C202" s="47" t="s">
        <v>665</v>
      </c>
      <c r="D202" s="48"/>
      <c r="E202" s="48"/>
      <c r="F202" s="49">
        <v>5954.13</v>
      </c>
      <c r="G202" s="50">
        <v>44671</v>
      </c>
      <c r="H202" s="48">
        <v>1</v>
      </c>
      <c r="I202" s="48">
        <v>7089004496</v>
      </c>
      <c r="J202" s="48" t="s">
        <v>638</v>
      </c>
      <c r="K202" s="48" t="s">
        <v>279</v>
      </c>
      <c r="L202" s="49">
        <v>5954.13</v>
      </c>
      <c r="M202" s="49">
        <v>5954.13</v>
      </c>
    </row>
    <row r="203" spans="1:13" ht="16.5" x14ac:dyDescent="0.25">
      <c r="A203" s="47" t="s">
        <v>634</v>
      </c>
      <c r="B203" s="48" t="s">
        <v>664</v>
      </c>
      <c r="C203" s="47" t="s">
        <v>665</v>
      </c>
      <c r="D203" s="48"/>
      <c r="E203" s="48"/>
      <c r="F203" s="49">
        <v>5954.13</v>
      </c>
      <c r="G203" s="50">
        <v>44671</v>
      </c>
      <c r="H203" s="48">
        <v>1</v>
      </c>
      <c r="I203" s="48">
        <v>7089004497</v>
      </c>
      <c r="J203" s="48" t="s">
        <v>638</v>
      </c>
      <c r="K203" s="48" t="s">
        <v>279</v>
      </c>
      <c r="L203" s="49">
        <v>5954.13</v>
      </c>
      <c r="M203" s="49">
        <v>5954.13</v>
      </c>
    </row>
    <row r="204" spans="1:13" ht="16.5" x14ac:dyDescent="0.25">
      <c r="A204" s="47" t="s">
        <v>634</v>
      </c>
      <c r="B204" s="48" t="s">
        <v>664</v>
      </c>
      <c r="C204" s="47" t="s">
        <v>665</v>
      </c>
      <c r="D204" s="48"/>
      <c r="E204" s="48"/>
      <c r="F204" s="49">
        <v>5954.13</v>
      </c>
      <c r="G204" s="50">
        <v>44671</v>
      </c>
      <c r="H204" s="48">
        <v>1</v>
      </c>
      <c r="I204" s="48">
        <v>7089004498</v>
      </c>
      <c r="J204" s="48" t="s">
        <v>638</v>
      </c>
      <c r="K204" s="48" t="s">
        <v>279</v>
      </c>
      <c r="L204" s="49">
        <v>5954.13</v>
      </c>
      <c r="M204" s="49">
        <v>5954.13</v>
      </c>
    </row>
    <row r="205" spans="1:13" ht="16.5" x14ac:dyDescent="0.25">
      <c r="A205" s="47" t="s">
        <v>634</v>
      </c>
      <c r="B205" s="48" t="s">
        <v>664</v>
      </c>
      <c r="C205" s="47" t="s">
        <v>665</v>
      </c>
      <c r="D205" s="48"/>
      <c r="E205" s="48"/>
      <c r="F205" s="49">
        <v>5954.13</v>
      </c>
      <c r="G205" s="50">
        <v>44671</v>
      </c>
      <c r="H205" s="48">
        <v>1</v>
      </c>
      <c r="I205" s="48">
        <v>7089004499</v>
      </c>
      <c r="J205" s="48" t="s">
        <v>638</v>
      </c>
      <c r="K205" s="48" t="s">
        <v>279</v>
      </c>
      <c r="L205" s="49">
        <v>5954.13</v>
      </c>
      <c r="M205" s="49">
        <v>5954.13</v>
      </c>
    </row>
    <row r="206" spans="1:13" ht="16.5" x14ac:dyDescent="0.25">
      <c r="A206" s="47" t="s">
        <v>634</v>
      </c>
      <c r="B206" s="48" t="s">
        <v>664</v>
      </c>
      <c r="C206" s="47" t="s">
        <v>665</v>
      </c>
      <c r="D206" s="48"/>
      <c r="E206" s="48"/>
      <c r="F206" s="49">
        <v>5954.13</v>
      </c>
      <c r="G206" s="50">
        <v>44671</v>
      </c>
      <c r="H206" s="48">
        <v>1</v>
      </c>
      <c r="I206" s="48">
        <v>7089004500</v>
      </c>
      <c r="J206" s="48" t="s">
        <v>638</v>
      </c>
      <c r="K206" s="48" t="s">
        <v>279</v>
      </c>
      <c r="L206" s="49">
        <v>5954.13</v>
      </c>
      <c r="M206" s="49">
        <v>5954.13</v>
      </c>
    </row>
    <row r="207" spans="1:13" ht="16.5" x14ac:dyDescent="0.25">
      <c r="A207" s="47" t="s">
        <v>634</v>
      </c>
      <c r="B207" s="48" t="s">
        <v>664</v>
      </c>
      <c r="C207" s="47" t="s">
        <v>665</v>
      </c>
      <c r="D207" s="48"/>
      <c r="E207" s="48"/>
      <c r="F207" s="49">
        <v>5954.13</v>
      </c>
      <c r="G207" s="50">
        <v>44671</v>
      </c>
      <c r="H207" s="48">
        <v>1</v>
      </c>
      <c r="I207" s="48">
        <v>7089004501</v>
      </c>
      <c r="J207" s="48" t="s">
        <v>638</v>
      </c>
      <c r="K207" s="48" t="s">
        <v>279</v>
      </c>
      <c r="L207" s="49">
        <v>5954.13</v>
      </c>
      <c r="M207" s="49">
        <v>5954.13</v>
      </c>
    </row>
    <row r="208" spans="1:13" ht="16.5" x14ac:dyDescent="0.25">
      <c r="A208" s="47" t="s">
        <v>634</v>
      </c>
      <c r="B208" s="48" t="s">
        <v>664</v>
      </c>
      <c r="C208" s="47" t="s">
        <v>665</v>
      </c>
      <c r="D208" s="48"/>
      <c r="E208" s="48"/>
      <c r="F208" s="49">
        <v>5954.13</v>
      </c>
      <c r="G208" s="50">
        <v>44671</v>
      </c>
      <c r="H208" s="48">
        <v>1</v>
      </c>
      <c r="I208" s="48">
        <v>7089004502</v>
      </c>
      <c r="J208" s="48" t="s">
        <v>638</v>
      </c>
      <c r="K208" s="48" t="s">
        <v>279</v>
      </c>
      <c r="L208" s="49">
        <v>5954.13</v>
      </c>
      <c r="M208" s="49">
        <v>5954.13</v>
      </c>
    </row>
    <row r="209" spans="1:13" ht="16.5" x14ac:dyDescent="0.25">
      <c r="A209" s="47" t="s">
        <v>634</v>
      </c>
      <c r="B209" s="48" t="s">
        <v>664</v>
      </c>
      <c r="C209" s="47" t="s">
        <v>665</v>
      </c>
      <c r="D209" s="48"/>
      <c r="E209" s="48"/>
      <c r="F209" s="49">
        <v>5954.13</v>
      </c>
      <c r="G209" s="50">
        <v>44671</v>
      </c>
      <c r="H209" s="48">
        <v>1</v>
      </c>
      <c r="I209" s="48">
        <v>7089004503</v>
      </c>
      <c r="J209" s="48" t="s">
        <v>638</v>
      </c>
      <c r="K209" s="48" t="s">
        <v>279</v>
      </c>
      <c r="L209" s="49">
        <v>5954.13</v>
      </c>
      <c r="M209" s="49">
        <v>5954.13</v>
      </c>
    </row>
    <row r="210" spans="1:13" ht="16.5" x14ac:dyDescent="0.25">
      <c r="A210" s="47" t="s">
        <v>1194</v>
      </c>
      <c r="B210" s="48" t="s">
        <v>1200</v>
      </c>
      <c r="C210" s="47" t="s">
        <v>1201</v>
      </c>
      <c r="D210" s="48"/>
      <c r="E210" s="48"/>
      <c r="F210" s="49">
        <v>14583.66</v>
      </c>
      <c r="G210" s="50">
        <v>44671</v>
      </c>
      <c r="H210" s="48">
        <v>1</v>
      </c>
      <c r="I210" s="48">
        <v>2000077420</v>
      </c>
      <c r="J210" s="48" t="s">
        <v>1202</v>
      </c>
      <c r="K210" s="48" t="s">
        <v>279</v>
      </c>
      <c r="L210" s="49">
        <v>14583.66</v>
      </c>
      <c r="M210" s="49">
        <v>14583.66</v>
      </c>
    </row>
    <row r="211" spans="1:13" ht="16.5" x14ac:dyDescent="0.25">
      <c r="A211" s="47" t="s">
        <v>1194</v>
      </c>
      <c r="B211" s="48" t="s">
        <v>1203</v>
      </c>
      <c r="C211" s="47" t="s">
        <v>1204</v>
      </c>
      <c r="D211" s="48"/>
      <c r="E211" s="48"/>
      <c r="F211" s="49">
        <v>45418.080000000002</v>
      </c>
      <c r="G211" s="50">
        <v>44671</v>
      </c>
      <c r="H211" s="48">
        <v>1</v>
      </c>
      <c r="I211" s="48">
        <v>2000077421</v>
      </c>
      <c r="J211" s="48" t="s">
        <v>1202</v>
      </c>
      <c r="K211" s="48" t="s">
        <v>279</v>
      </c>
      <c r="L211" s="49">
        <v>45418.080000000002</v>
      </c>
      <c r="M211" s="49">
        <v>45418.080000000002</v>
      </c>
    </row>
    <row r="212" spans="1:13" ht="16.5" x14ac:dyDescent="0.25">
      <c r="A212" s="47" t="s">
        <v>1194</v>
      </c>
      <c r="B212" s="48" t="s">
        <v>1203</v>
      </c>
      <c r="C212" s="47" t="s">
        <v>1204</v>
      </c>
      <c r="D212" s="48"/>
      <c r="E212" s="48"/>
      <c r="F212" s="49">
        <v>45418.080000000002</v>
      </c>
      <c r="G212" s="50">
        <v>44671</v>
      </c>
      <c r="H212" s="48">
        <v>1</v>
      </c>
      <c r="I212" s="48">
        <v>2000077422</v>
      </c>
      <c r="J212" s="48" t="s">
        <v>1202</v>
      </c>
      <c r="K212" s="48" t="s">
        <v>279</v>
      </c>
      <c r="L212" s="49">
        <v>45418.080000000002</v>
      </c>
      <c r="M212" s="49">
        <v>45418.080000000002</v>
      </c>
    </row>
    <row r="213" spans="1:13" ht="16.5" x14ac:dyDescent="0.25">
      <c r="A213" s="47" t="s">
        <v>1194</v>
      </c>
      <c r="B213" s="48" t="s">
        <v>1203</v>
      </c>
      <c r="C213" s="47" t="s">
        <v>1204</v>
      </c>
      <c r="D213" s="48"/>
      <c r="E213" s="48"/>
      <c r="F213" s="49">
        <v>45418.080000000002</v>
      </c>
      <c r="G213" s="50">
        <v>44671</v>
      </c>
      <c r="H213" s="48">
        <v>1</v>
      </c>
      <c r="I213" s="48">
        <v>2000077423</v>
      </c>
      <c r="J213" s="48" t="s">
        <v>1202</v>
      </c>
      <c r="K213" s="48" t="s">
        <v>279</v>
      </c>
      <c r="L213" s="49">
        <v>45418.080000000002</v>
      </c>
      <c r="M213" s="49">
        <v>45418.080000000002</v>
      </c>
    </row>
    <row r="214" spans="1:13" ht="16.5" x14ac:dyDescent="0.25">
      <c r="A214" s="47" t="s">
        <v>1194</v>
      </c>
      <c r="B214" s="48" t="s">
        <v>1203</v>
      </c>
      <c r="C214" s="47" t="s">
        <v>1204</v>
      </c>
      <c r="D214" s="48"/>
      <c r="E214" s="48"/>
      <c r="F214" s="49">
        <v>45418.080000000002</v>
      </c>
      <c r="G214" s="50">
        <v>44671</v>
      </c>
      <c r="H214" s="48">
        <v>1</v>
      </c>
      <c r="I214" s="48">
        <v>2000077424</v>
      </c>
      <c r="J214" s="48" t="s">
        <v>1202</v>
      </c>
      <c r="K214" s="48" t="s">
        <v>279</v>
      </c>
      <c r="L214" s="49">
        <v>45418.080000000002</v>
      </c>
      <c r="M214" s="49">
        <v>45418.080000000002</v>
      </c>
    </row>
    <row r="215" spans="1:13" ht="16.5" x14ac:dyDescent="0.25">
      <c r="A215" s="47" t="s">
        <v>1194</v>
      </c>
      <c r="B215" s="48" t="s">
        <v>1203</v>
      </c>
      <c r="C215" s="47" t="s">
        <v>1204</v>
      </c>
      <c r="D215" s="48"/>
      <c r="E215" s="48"/>
      <c r="F215" s="49">
        <v>45418.080000000002</v>
      </c>
      <c r="G215" s="50">
        <v>44671</v>
      </c>
      <c r="H215" s="48">
        <v>1</v>
      </c>
      <c r="I215" s="48">
        <v>2000077425</v>
      </c>
      <c r="J215" s="48" t="s">
        <v>1202</v>
      </c>
      <c r="K215" s="48" t="s">
        <v>279</v>
      </c>
      <c r="L215" s="49">
        <v>45418.080000000002</v>
      </c>
      <c r="M215" s="49">
        <v>45418.080000000002</v>
      </c>
    </row>
    <row r="216" spans="1:13" ht="16.5" x14ac:dyDescent="0.25">
      <c r="A216" s="47" t="s">
        <v>1194</v>
      </c>
      <c r="B216" s="48" t="s">
        <v>1203</v>
      </c>
      <c r="C216" s="47" t="s">
        <v>1204</v>
      </c>
      <c r="D216" s="48"/>
      <c r="E216" s="48"/>
      <c r="F216" s="49">
        <v>45418.080000000002</v>
      </c>
      <c r="G216" s="50">
        <v>44671</v>
      </c>
      <c r="H216" s="48">
        <v>1</v>
      </c>
      <c r="I216" s="48">
        <v>2000077426</v>
      </c>
      <c r="J216" s="48" t="s">
        <v>1202</v>
      </c>
      <c r="K216" s="48" t="s">
        <v>279</v>
      </c>
      <c r="L216" s="49">
        <v>45418.080000000002</v>
      </c>
      <c r="M216" s="49">
        <v>45418.080000000002</v>
      </c>
    </row>
    <row r="217" spans="1:13" ht="16.5" x14ac:dyDescent="0.25">
      <c r="A217" s="47" t="s">
        <v>1194</v>
      </c>
      <c r="B217" s="48" t="s">
        <v>1203</v>
      </c>
      <c r="C217" s="47" t="s">
        <v>1204</v>
      </c>
      <c r="D217" s="48"/>
      <c r="E217" s="48"/>
      <c r="F217" s="49">
        <v>45418.080000000002</v>
      </c>
      <c r="G217" s="50">
        <v>44671</v>
      </c>
      <c r="H217" s="48">
        <v>1</v>
      </c>
      <c r="I217" s="48">
        <v>2000077427</v>
      </c>
      <c r="J217" s="48" t="s">
        <v>1202</v>
      </c>
      <c r="K217" s="48" t="s">
        <v>279</v>
      </c>
      <c r="L217" s="49">
        <v>45418.080000000002</v>
      </c>
      <c r="M217" s="49">
        <v>45418.080000000002</v>
      </c>
    </row>
    <row r="218" spans="1:13" ht="16.5" x14ac:dyDescent="0.25">
      <c r="A218" s="47" t="s">
        <v>1194</v>
      </c>
      <c r="B218" s="48" t="s">
        <v>1203</v>
      </c>
      <c r="C218" s="47" t="s">
        <v>1204</v>
      </c>
      <c r="D218" s="48"/>
      <c r="E218" s="48"/>
      <c r="F218" s="49">
        <v>45418.080000000002</v>
      </c>
      <c r="G218" s="50">
        <v>44671</v>
      </c>
      <c r="H218" s="48">
        <v>1</v>
      </c>
      <c r="I218" s="48">
        <v>2000077428</v>
      </c>
      <c r="J218" s="48" t="s">
        <v>1202</v>
      </c>
      <c r="K218" s="48" t="s">
        <v>279</v>
      </c>
      <c r="L218" s="49">
        <v>45418.080000000002</v>
      </c>
      <c r="M218" s="49">
        <v>45418.080000000002</v>
      </c>
    </row>
    <row r="219" spans="1:13" ht="16.5" x14ac:dyDescent="0.25">
      <c r="A219" s="47" t="s">
        <v>1194</v>
      </c>
      <c r="B219" s="48" t="s">
        <v>1203</v>
      </c>
      <c r="C219" s="47" t="s">
        <v>1204</v>
      </c>
      <c r="D219" s="48"/>
      <c r="E219" s="48"/>
      <c r="F219" s="49">
        <v>45418.080000000002</v>
      </c>
      <c r="G219" s="50">
        <v>44671</v>
      </c>
      <c r="H219" s="48">
        <v>1</v>
      </c>
      <c r="I219" s="48">
        <v>2000077429</v>
      </c>
      <c r="J219" s="48" t="s">
        <v>1202</v>
      </c>
      <c r="K219" s="48" t="s">
        <v>279</v>
      </c>
      <c r="L219" s="49">
        <v>45418.080000000002</v>
      </c>
      <c r="M219" s="49">
        <v>45418.080000000002</v>
      </c>
    </row>
    <row r="220" spans="1:13" ht="16.5" x14ac:dyDescent="0.25">
      <c r="A220" s="47" t="s">
        <v>1194</v>
      </c>
      <c r="B220" s="48" t="s">
        <v>1203</v>
      </c>
      <c r="C220" s="47" t="s">
        <v>1204</v>
      </c>
      <c r="D220" s="48"/>
      <c r="E220" s="48"/>
      <c r="F220" s="49">
        <v>45418.080000000002</v>
      </c>
      <c r="G220" s="50">
        <v>44671</v>
      </c>
      <c r="H220" s="48">
        <v>1</v>
      </c>
      <c r="I220" s="48">
        <v>2000077430</v>
      </c>
      <c r="J220" s="48" t="s">
        <v>1202</v>
      </c>
      <c r="K220" s="48" t="s">
        <v>279</v>
      </c>
      <c r="L220" s="49">
        <v>45418.080000000002</v>
      </c>
      <c r="M220" s="49">
        <v>45418.080000000002</v>
      </c>
    </row>
    <row r="221" spans="1:13" ht="16.5" x14ac:dyDescent="0.25">
      <c r="A221" s="47" t="s">
        <v>1194</v>
      </c>
      <c r="B221" s="48" t="s">
        <v>1200</v>
      </c>
      <c r="C221" s="47" t="s">
        <v>1201</v>
      </c>
      <c r="D221" s="48"/>
      <c r="E221" s="48"/>
      <c r="F221" s="49">
        <v>14583.66</v>
      </c>
      <c r="G221" s="50">
        <v>44671</v>
      </c>
      <c r="H221" s="48">
        <v>1</v>
      </c>
      <c r="I221" s="48">
        <v>2000077431</v>
      </c>
      <c r="J221" s="48" t="s">
        <v>1202</v>
      </c>
      <c r="K221" s="48" t="s">
        <v>279</v>
      </c>
      <c r="L221" s="49">
        <v>14583.66</v>
      </c>
      <c r="M221" s="49">
        <v>14583.66</v>
      </c>
    </row>
    <row r="222" spans="1:13" ht="16.5" x14ac:dyDescent="0.25">
      <c r="A222" s="47" t="s">
        <v>1194</v>
      </c>
      <c r="B222" s="48" t="s">
        <v>1200</v>
      </c>
      <c r="C222" s="47" t="s">
        <v>1201</v>
      </c>
      <c r="D222" s="48"/>
      <c r="E222" s="48"/>
      <c r="F222" s="49">
        <v>14583.66</v>
      </c>
      <c r="G222" s="50">
        <v>44671</v>
      </c>
      <c r="H222" s="48">
        <v>1</v>
      </c>
      <c r="I222" s="48">
        <v>2000077433</v>
      </c>
      <c r="J222" s="48" t="s">
        <v>1202</v>
      </c>
      <c r="K222" s="48" t="s">
        <v>279</v>
      </c>
      <c r="L222" s="49">
        <v>14583.66</v>
      </c>
      <c r="M222" s="49">
        <v>14583.66</v>
      </c>
    </row>
    <row r="223" spans="1:13" ht="16.5" x14ac:dyDescent="0.25">
      <c r="A223" s="47" t="s">
        <v>1194</v>
      </c>
      <c r="B223" s="48" t="s">
        <v>1200</v>
      </c>
      <c r="C223" s="47" t="s">
        <v>1201</v>
      </c>
      <c r="D223" s="48"/>
      <c r="E223" s="48"/>
      <c r="F223" s="49">
        <v>14583.66</v>
      </c>
      <c r="G223" s="50">
        <v>44671</v>
      </c>
      <c r="H223" s="48">
        <v>1</v>
      </c>
      <c r="I223" s="48">
        <v>2000077434</v>
      </c>
      <c r="J223" s="48" t="s">
        <v>1202</v>
      </c>
      <c r="K223" s="48" t="s">
        <v>279</v>
      </c>
      <c r="L223" s="49">
        <v>14583.66</v>
      </c>
      <c r="M223" s="49">
        <v>14583.66</v>
      </c>
    </row>
    <row r="224" spans="1:13" ht="16.5" x14ac:dyDescent="0.25">
      <c r="A224" s="47" t="s">
        <v>1194</v>
      </c>
      <c r="B224" s="48" t="s">
        <v>1200</v>
      </c>
      <c r="C224" s="47" t="s">
        <v>1201</v>
      </c>
      <c r="D224" s="48"/>
      <c r="E224" s="48"/>
      <c r="F224" s="49">
        <v>14583.66</v>
      </c>
      <c r="G224" s="50">
        <v>44671</v>
      </c>
      <c r="H224" s="48">
        <v>1</v>
      </c>
      <c r="I224" s="48">
        <v>2000077436</v>
      </c>
      <c r="J224" s="48" t="s">
        <v>1202</v>
      </c>
      <c r="K224" s="48" t="s">
        <v>279</v>
      </c>
      <c r="L224" s="49">
        <v>14583.66</v>
      </c>
      <c r="M224" s="49">
        <v>14583.66</v>
      </c>
    </row>
    <row r="225" spans="1:13" ht="16.5" x14ac:dyDescent="0.25">
      <c r="A225" s="47" t="s">
        <v>1194</v>
      </c>
      <c r="B225" s="48" t="s">
        <v>1200</v>
      </c>
      <c r="C225" s="47" t="s">
        <v>1201</v>
      </c>
      <c r="D225" s="48"/>
      <c r="E225" s="48"/>
      <c r="F225" s="49">
        <v>14583.66</v>
      </c>
      <c r="G225" s="50">
        <v>44671</v>
      </c>
      <c r="H225" s="48">
        <v>1</v>
      </c>
      <c r="I225" s="48">
        <v>2000077437</v>
      </c>
      <c r="J225" s="48" t="s">
        <v>1202</v>
      </c>
      <c r="K225" s="48" t="s">
        <v>279</v>
      </c>
      <c r="L225" s="49">
        <v>14583.66</v>
      </c>
      <c r="M225" s="49">
        <v>14583.66</v>
      </c>
    </row>
    <row r="226" spans="1:13" ht="16.5" x14ac:dyDescent="0.25">
      <c r="A226" s="47" t="s">
        <v>1194</v>
      </c>
      <c r="B226" s="48" t="s">
        <v>1200</v>
      </c>
      <c r="C226" s="47" t="s">
        <v>1201</v>
      </c>
      <c r="D226" s="48"/>
      <c r="E226" s="48"/>
      <c r="F226" s="49">
        <v>14583.66</v>
      </c>
      <c r="G226" s="50">
        <v>44671</v>
      </c>
      <c r="H226" s="48">
        <v>1</v>
      </c>
      <c r="I226" s="48">
        <v>2000077439</v>
      </c>
      <c r="J226" s="48" t="s">
        <v>1202</v>
      </c>
      <c r="K226" s="48" t="s">
        <v>279</v>
      </c>
      <c r="L226" s="49">
        <v>14583.66</v>
      </c>
      <c r="M226" s="49">
        <v>14583.66</v>
      </c>
    </row>
    <row r="227" spans="1:13" ht="16.5" x14ac:dyDescent="0.25">
      <c r="A227" s="47" t="s">
        <v>1194</v>
      </c>
      <c r="B227" s="48" t="s">
        <v>1200</v>
      </c>
      <c r="C227" s="47" t="s">
        <v>1201</v>
      </c>
      <c r="D227" s="48"/>
      <c r="E227" s="48"/>
      <c r="F227" s="49">
        <v>14583.66</v>
      </c>
      <c r="G227" s="50">
        <v>44671</v>
      </c>
      <c r="H227" s="48">
        <v>1</v>
      </c>
      <c r="I227" s="48">
        <v>2000077440</v>
      </c>
      <c r="J227" s="48" t="s">
        <v>1202</v>
      </c>
      <c r="K227" s="48" t="s">
        <v>279</v>
      </c>
      <c r="L227" s="49">
        <v>14583.66</v>
      </c>
      <c r="M227" s="49">
        <v>14583.66</v>
      </c>
    </row>
    <row r="228" spans="1:13" ht="16.5" x14ac:dyDescent="0.25">
      <c r="A228" s="47" t="s">
        <v>1194</v>
      </c>
      <c r="B228" s="48" t="s">
        <v>1200</v>
      </c>
      <c r="C228" s="47" t="s">
        <v>1201</v>
      </c>
      <c r="D228" s="48"/>
      <c r="E228" s="48"/>
      <c r="F228" s="49">
        <v>14583.66</v>
      </c>
      <c r="G228" s="50">
        <v>44671</v>
      </c>
      <c r="H228" s="48">
        <v>1</v>
      </c>
      <c r="I228" s="48">
        <v>2000077441</v>
      </c>
      <c r="J228" s="48" t="s">
        <v>1202</v>
      </c>
      <c r="K228" s="48" t="s">
        <v>279</v>
      </c>
      <c r="L228" s="49">
        <v>14583.66</v>
      </c>
      <c r="M228" s="49">
        <v>14583.66</v>
      </c>
    </row>
    <row r="229" spans="1:13" ht="16.5" x14ac:dyDescent="0.25">
      <c r="A229" s="47" t="s">
        <v>1194</v>
      </c>
      <c r="B229" s="48" t="s">
        <v>1200</v>
      </c>
      <c r="C229" s="47" t="s">
        <v>1201</v>
      </c>
      <c r="D229" s="48"/>
      <c r="E229" s="48"/>
      <c r="F229" s="49">
        <v>14583.66</v>
      </c>
      <c r="G229" s="50">
        <v>44671</v>
      </c>
      <c r="H229" s="48">
        <v>1</v>
      </c>
      <c r="I229" s="48">
        <v>2000077442</v>
      </c>
      <c r="J229" s="48" t="s">
        <v>1202</v>
      </c>
      <c r="K229" s="48" t="s">
        <v>279</v>
      </c>
      <c r="L229" s="49">
        <v>14583.66</v>
      </c>
      <c r="M229" s="49">
        <v>14583.66</v>
      </c>
    </row>
    <row r="230" spans="1:13" ht="16.5" x14ac:dyDescent="0.25">
      <c r="A230" s="47" t="s">
        <v>1194</v>
      </c>
      <c r="B230" s="48" t="s">
        <v>1200</v>
      </c>
      <c r="C230" s="47" t="s">
        <v>1201</v>
      </c>
      <c r="D230" s="48"/>
      <c r="E230" s="48"/>
      <c r="F230" s="49">
        <v>14583.66</v>
      </c>
      <c r="G230" s="50">
        <v>44671</v>
      </c>
      <c r="H230" s="48">
        <v>1</v>
      </c>
      <c r="I230" s="48">
        <v>2000077443</v>
      </c>
      <c r="J230" s="48" t="s">
        <v>1202</v>
      </c>
      <c r="K230" s="48" t="s">
        <v>279</v>
      </c>
      <c r="L230" s="49">
        <v>14583.66</v>
      </c>
      <c r="M230" s="49">
        <v>14583.66</v>
      </c>
    </row>
    <row r="231" spans="1:13" ht="16.5" x14ac:dyDescent="0.25">
      <c r="A231" s="47" t="s">
        <v>1194</v>
      </c>
      <c r="B231" s="48" t="s">
        <v>1200</v>
      </c>
      <c r="C231" s="47" t="s">
        <v>1201</v>
      </c>
      <c r="D231" s="48"/>
      <c r="E231" s="48"/>
      <c r="F231" s="49">
        <v>14583.66</v>
      </c>
      <c r="G231" s="50">
        <v>44671</v>
      </c>
      <c r="H231" s="48">
        <v>1</v>
      </c>
      <c r="I231" s="48">
        <v>2000077444</v>
      </c>
      <c r="J231" s="48" t="s">
        <v>1202</v>
      </c>
      <c r="K231" s="48" t="s">
        <v>279</v>
      </c>
      <c r="L231" s="49">
        <v>14583.66</v>
      </c>
      <c r="M231" s="49">
        <v>14583.66</v>
      </c>
    </row>
    <row r="232" spans="1:13" ht="16.5" x14ac:dyDescent="0.25">
      <c r="A232" s="47" t="s">
        <v>1194</v>
      </c>
      <c r="B232" s="48" t="s">
        <v>1200</v>
      </c>
      <c r="C232" s="47" t="s">
        <v>1201</v>
      </c>
      <c r="D232" s="48"/>
      <c r="E232" s="48"/>
      <c r="F232" s="49">
        <v>14583.66</v>
      </c>
      <c r="G232" s="50">
        <v>44671</v>
      </c>
      <c r="H232" s="48">
        <v>1</v>
      </c>
      <c r="I232" s="48">
        <v>2000077445</v>
      </c>
      <c r="J232" s="48" t="s">
        <v>1202</v>
      </c>
      <c r="K232" s="48" t="s">
        <v>279</v>
      </c>
      <c r="L232" s="49">
        <v>14583.66</v>
      </c>
      <c r="M232" s="49">
        <v>14583.66</v>
      </c>
    </row>
    <row r="233" spans="1:13" ht="16.5" x14ac:dyDescent="0.25">
      <c r="A233" s="47" t="s">
        <v>1194</v>
      </c>
      <c r="B233" s="48" t="s">
        <v>1200</v>
      </c>
      <c r="C233" s="47" t="s">
        <v>1201</v>
      </c>
      <c r="D233" s="48"/>
      <c r="E233" s="48"/>
      <c r="F233" s="49">
        <v>14583.66</v>
      </c>
      <c r="G233" s="50">
        <v>44671</v>
      </c>
      <c r="H233" s="48">
        <v>1</v>
      </c>
      <c r="I233" s="48">
        <v>2000077446</v>
      </c>
      <c r="J233" s="48" t="s">
        <v>1202</v>
      </c>
      <c r="K233" s="48" t="s">
        <v>279</v>
      </c>
      <c r="L233" s="49">
        <v>14583.66</v>
      </c>
      <c r="M233" s="49">
        <v>14583.66</v>
      </c>
    </row>
    <row r="234" spans="1:13" ht="16.5" x14ac:dyDescent="0.25">
      <c r="A234" s="47" t="s">
        <v>1194</v>
      </c>
      <c r="B234" s="48" t="s">
        <v>1200</v>
      </c>
      <c r="C234" s="47" t="s">
        <v>1201</v>
      </c>
      <c r="D234" s="48"/>
      <c r="E234" s="48"/>
      <c r="F234" s="49">
        <v>14583.66</v>
      </c>
      <c r="G234" s="50">
        <v>44671</v>
      </c>
      <c r="H234" s="48">
        <v>1</v>
      </c>
      <c r="I234" s="48">
        <v>2000077447</v>
      </c>
      <c r="J234" s="48" t="s">
        <v>1202</v>
      </c>
      <c r="K234" s="48" t="s">
        <v>279</v>
      </c>
      <c r="L234" s="49">
        <v>14583.66</v>
      </c>
      <c r="M234" s="49">
        <v>14583.66</v>
      </c>
    </row>
    <row r="235" spans="1:13" ht="16.5" x14ac:dyDescent="0.25">
      <c r="A235" s="47" t="s">
        <v>1194</v>
      </c>
      <c r="B235" s="48" t="s">
        <v>1205</v>
      </c>
      <c r="C235" s="47" t="s">
        <v>1206</v>
      </c>
      <c r="D235" s="48"/>
      <c r="E235" s="48"/>
      <c r="F235" s="49">
        <v>672.5</v>
      </c>
      <c r="G235" s="50">
        <v>44671</v>
      </c>
      <c r="H235" s="48">
        <v>30</v>
      </c>
      <c r="I235" s="48">
        <v>2000077460</v>
      </c>
      <c r="J235" s="48" t="s">
        <v>1202</v>
      </c>
      <c r="K235" s="48" t="s">
        <v>279</v>
      </c>
      <c r="L235" s="49">
        <v>20175</v>
      </c>
      <c r="M235" s="49">
        <v>20175</v>
      </c>
    </row>
    <row r="236" spans="1:13" ht="16.5" x14ac:dyDescent="0.25">
      <c r="A236" s="47" t="s">
        <v>1194</v>
      </c>
      <c r="B236" s="48" t="s">
        <v>1207</v>
      </c>
      <c r="C236" s="47" t="s">
        <v>1208</v>
      </c>
      <c r="D236" s="48"/>
      <c r="E236" s="48"/>
      <c r="F236" s="49">
        <v>1345</v>
      </c>
      <c r="G236" s="50">
        <v>44671</v>
      </c>
      <c r="H236" s="48">
        <v>10</v>
      </c>
      <c r="I236" s="48">
        <v>2000077460</v>
      </c>
      <c r="J236" s="48" t="s">
        <v>1202</v>
      </c>
      <c r="K236" s="48" t="s">
        <v>279</v>
      </c>
      <c r="L236" s="49">
        <v>13450</v>
      </c>
      <c r="M236" s="49">
        <v>13450</v>
      </c>
    </row>
    <row r="237" spans="1:13" ht="16.5" x14ac:dyDescent="0.25">
      <c r="A237" s="47" t="s">
        <v>1194</v>
      </c>
      <c r="B237" s="48" t="s">
        <v>1209</v>
      </c>
      <c r="C237" s="47" t="s">
        <v>1210</v>
      </c>
      <c r="D237" s="48"/>
      <c r="E237" s="48"/>
      <c r="F237" s="49">
        <v>8320</v>
      </c>
      <c r="G237" s="50">
        <v>44671</v>
      </c>
      <c r="H237" s="48">
        <v>20</v>
      </c>
      <c r="I237" s="48">
        <v>2000077460</v>
      </c>
      <c r="J237" s="48" t="s">
        <v>1202</v>
      </c>
      <c r="K237" s="48" t="s">
        <v>279</v>
      </c>
      <c r="L237" s="49">
        <v>166400</v>
      </c>
      <c r="M237" s="49">
        <v>166400</v>
      </c>
    </row>
    <row r="238" spans="1:13" ht="16.5" x14ac:dyDescent="0.25">
      <c r="A238" s="47" t="s">
        <v>1194</v>
      </c>
      <c r="B238" s="48" t="s">
        <v>1211</v>
      </c>
      <c r="C238" s="47" t="s">
        <v>1212</v>
      </c>
      <c r="D238" s="48"/>
      <c r="E238" s="48"/>
      <c r="F238" s="49">
        <v>21240.48</v>
      </c>
      <c r="G238" s="50">
        <v>44671</v>
      </c>
      <c r="H238" s="48">
        <v>1</v>
      </c>
      <c r="I238" s="48">
        <v>2000077461</v>
      </c>
      <c r="J238" s="48" t="s">
        <v>1202</v>
      </c>
      <c r="K238" s="48" t="s">
        <v>279</v>
      </c>
      <c r="L238" s="49">
        <v>21240.48</v>
      </c>
      <c r="M238" s="49">
        <v>21240.48</v>
      </c>
    </row>
    <row r="239" spans="1:13" ht="16.5" x14ac:dyDescent="0.25">
      <c r="A239" s="47" t="s">
        <v>1194</v>
      </c>
      <c r="B239" s="48" t="s">
        <v>1211</v>
      </c>
      <c r="C239" s="47" t="s">
        <v>1212</v>
      </c>
      <c r="D239" s="48"/>
      <c r="E239" s="48"/>
      <c r="F239" s="49">
        <v>21240.48</v>
      </c>
      <c r="G239" s="50">
        <v>44671</v>
      </c>
      <c r="H239" s="48">
        <v>1</v>
      </c>
      <c r="I239" s="48">
        <v>2000077462</v>
      </c>
      <c r="J239" s="48" t="s">
        <v>1202</v>
      </c>
      <c r="K239" s="48" t="s">
        <v>279</v>
      </c>
      <c r="L239" s="49">
        <v>21240.48</v>
      </c>
      <c r="M239" s="49">
        <v>21240.48</v>
      </c>
    </row>
    <row r="240" spans="1:13" ht="16.5" x14ac:dyDescent="0.25">
      <c r="A240" s="47" t="s">
        <v>1194</v>
      </c>
      <c r="B240" s="48" t="s">
        <v>1211</v>
      </c>
      <c r="C240" s="47" t="s">
        <v>1212</v>
      </c>
      <c r="D240" s="48"/>
      <c r="E240" s="48"/>
      <c r="F240" s="49">
        <v>21240.48</v>
      </c>
      <c r="G240" s="50">
        <v>44671</v>
      </c>
      <c r="H240" s="48">
        <v>1</v>
      </c>
      <c r="I240" s="48">
        <v>2000077463</v>
      </c>
      <c r="J240" s="48" t="s">
        <v>1202</v>
      </c>
      <c r="K240" s="48" t="s">
        <v>279</v>
      </c>
      <c r="L240" s="49">
        <v>21240.48</v>
      </c>
      <c r="M240" s="49">
        <v>21240.48</v>
      </c>
    </row>
    <row r="241" spans="1:13" ht="16.5" x14ac:dyDescent="0.25">
      <c r="A241" s="47" t="s">
        <v>1194</v>
      </c>
      <c r="B241" s="48" t="s">
        <v>1211</v>
      </c>
      <c r="C241" s="47" t="s">
        <v>1212</v>
      </c>
      <c r="D241" s="48"/>
      <c r="E241" s="48"/>
      <c r="F241" s="49">
        <v>21240.48</v>
      </c>
      <c r="G241" s="50">
        <v>44671</v>
      </c>
      <c r="H241" s="48">
        <v>1</v>
      </c>
      <c r="I241" s="48">
        <v>2000077464</v>
      </c>
      <c r="J241" s="48" t="s">
        <v>1202</v>
      </c>
      <c r="K241" s="48" t="s">
        <v>279</v>
      </c>
      <c r="L241" s="49">
        <v>21240.48</v>
      </c>
      <c r="M241" s="49">
        <v>21240.48</v>
      </c>
    </row>
    <row r="242" spans="1:13" ht="16.5" x14ac:dyDescent="0.25">
      <c r="A242" s="47" t="s">
        <v>1194</v>
      </c>
      <c r="B242" s="48" t="s">
        <v>1211</v>
      </c>
      <c r="C242" s="47" t="s">
        <v>1212</v>
      </c>
      <c r="D242" s="48"/>
      <c r="E242" s="48"/>
      <c r="F242" s="49">
        <v>21240.48</v>
      </c>
      <c r="G242" s="50">
        <v>44671</v>
      </c>
      <c r="H242" s="48">
        <v>1</v>
      </c>
      <c r="I242" s="48">
        <v>2000077465</v>
      </c>
      <c r="J242" s="48" t="s">
        <v>1202</v>
      </c>
      <c r="K242" s="48" t="s">
        <v>279</v>
      </c>
      <c r="L242" s="49">
        <v>21240.48</v>
      </c>
      <c r="M242" s="49">
        <v>21240.48</v>
      </c>
    </row>
    <row r="243" spans="1:13" ht="16.5" x14ac:dyDescent="0.25">
      <c r="A243" s="47" t="s">
        <v>1194</v>
      </c>
      <c r="B243" s="48" t="s">
        <v>1211</v>
      </c>
      <c r="C243" s="47" t="s">
        <v>1212</v>
      </c>
      <c r="D243" s="48"/>
      <c r="E243" s="48"/>
      <c r="F243" s="49">
        <v>21240.48</v>
      </c>
      <c r="G243" s="50">
        <v>44671</v>
      </c>
      <c r="H243" s="48">
        <v>1</v>
      </c>
      <c r="I243" s="48">
        <v>2000077466</v>
      </c>
      <c r="J243" s="48" t="s">
        <v>1202</v>
      </c>
      <c r="K243" s="48" t="s">
        <v>279</v>
      </c>
      <c r="L243" s="49">
        <v>21240.48</v>
      </c>
      <c r="M243" s="49">
        <v>21240.48</v>
      </c>
    </row>
    <row r="244" spans="1:13" ht="16.5" x14ac:dyDescent="0.25">
      <c r="A244" s="47" t="s">
        <v>1194</v>
      </c>
      <c r="B244" s="48" t="s">
        <v>1211</v>
      </c>
      <c r="C244" s="47" t="s">
        <v>1212</v>
      </c>
      <c r="D244" s="48"/>
      <c r="E244" s="48"/>
      <c r="F244" s="49">
        <v>21240.48</v>
      </c>
      <c r="G244" s="50">
        <v>44671</v>
      </c>
      <c r="H244" s="48">
        <v>1</v>
      </c>
      <c r="I244" s="48">
        <v>2000077467</v>
      </c>
      <c r="J244" s="48" t="s">
        <v>1202</v>
      </c>
      <c r="K244" s="48" t="s">
        <v>279</v>
      </c>
      <c r="L244" s="49">
        <v>21240.48</v>
      </c>
      <c r="M244" s="49">
        <v>21240.48</v>
      </c>
    </row>
    <row r="245" spans="1:13" ht="16.5" x14ac:dyDescent="0.25">
      <c r="A245" s="47" t="s">
        <v>1194</v>
      </c>
      <c r="B245" s="48" t="s">
        <v>1211</v>
      </c>
      <c r="C245" s="47" t="s">
        <v>1212</v>
      </c>
      <c r="D245" s="48"/>
      <c r="E245" s="48"/>
      <c r="F245" s="49">
        <v>21240.48</v>
      </c>
      <c r="G245" s="50">
        <v>44671</v>
      </c>
      <c r="H245" s="48">
        <v>1</v>
      </c>
      <c r="I245" s="48">
        <v>2000077468</v>
      </c>
      <c r="J245" s="48" t="s">
        <v>1202</v>
      </c>
      <c r="K245" s="48" t="s">
        <v>279</v>
      </c>
      <c r="L245" s="49">
        <v>21240.48</v>
      </c>
      <c r="M245" s="49">
        <v>21240.48</v>
      </c>
    </row>
    <row r="246" spans="1:13" ht="16.5" x14ac:dyDescent="0.25">
      <c r="A246" s="47" t="s">
        <v>1194</v>
      </c>
      <c r="B246" s="48" t="s">
        <v>1211</v>
      </c>
      <c r="C246" s="47" t="s">
        <v>1212</v>
      </c>
      <c r="D246" s="48"/>
      <c r="E246" s="48"/>
      <c r="F246" s="49">
        <v>21240.48</v>
      </c>
      <c r="G246" s="50">
        <v>44671</v>
      </c>
      <c r="H246" s="48">
        <v>1</v>
      </c>
      <c r="I246" s="48">
        <v>2000077469</v>
      </c>
      <c r="J246" s="48" t="s">
        <v>1202</v>
      </c>
      <c r="K246" s="48" t="s">
        <v>279</v>
      </c>
      <c r="L246" s="49">
        <v>21240.48</v>
      </c>
      <c r="M246" s="49">
        <v>21240.48</v>
      </c>
    </row>
    <row r="247" spans="1:13" ht="16.5" x14ac:dyDescent="0.25">
      <c r="A247" s="47" t="s">
        <v>1194</v>
      </c>
      <c r="B247" s="48" t="s">
        <v>1211</v>
      </c>
      <c r="C247" s="47" t="s">
        <v>1212</v>
      </c>
      <c r="D247" s="48"/>
      <c r="E247" s="48"/>
      <c r="F247" s="49">
        <v>21240.48</v>
      </c>
      <c r="G247" s="50">
        <v>44671</v>
      </c>
      <c r="H247" s="48">
        <v>1</v>
      </c>
      <c r="I247" s="48">
        <v>2000077470</v>
      </c>
      <c r="J247" s="48" t="s">
        <v>1202</v>
      </c>
      <c r="K247" s="48" t="s">
        <v>279</v>
      </c>
      <c r="L247" s="49">
        <v>21240.48</v>
      </c>
      <c r="M247" s="49">
        <v>21240.48</v>
      </c>
    </row>
    <row r="248" spans="1:13" ht="16.5" x14ac:dyDescent="0.25">
      <c r="A248" s="47" t="s">
        <v>1194</v>
      </c>
      <c r="B248" s="48" t="s">
        <v>1211</v>
      </c>
      <c r="C248" s="47" t="s">
        <v>1212</v>
      </c>
      <c r="D248" s="48"/>
      <c r="E248" s="48"/>
      <c r="F248" s="49">
        <v>21240.48</v>
      </c>
      <c r="G248" s="50">
        <v>44671</v>
      </c>
      <c r="H248" s="48">
        <v>1</v>
      </c>
      <c r="I248" s="48">
        <v>2000077471</v>
      </c>
      <c r="J248" s="48" t="s">
        <v>1202</v>
      </c>
      <c r="K248" s="48" t="s">
        <v>279</v>
      </c>
      <c r="L248" s="49">
        <v>21240.48</v>
      </c>
      <c r="M248" s="49">
        <v>21240.48</v>
      </c>
    </row>
    <row r="249" spans="1:13" ht="16.5" x14ac:dyDescent="0.25">
      <c r="A249" s="47" t="s">
        <v>1194</v>
      </c>
      <c r="B249" s="48" t="s">
        <v>1211</v>
      </c>
      <c r="C249" s="47" t="s">
        <v>1212</v>
      </c>
      <c r="D249" s="48"/>
      <c r="E249" s="48"/>
      <c r="F249" s="49">
        <v>21240.48</v>
      </c>
      <c r="G249" s="50">
        <v>44671</v>
      </c>
      <c r="H249" s="48">
        <v>1</v>
      </c>
      <c r="I249" s="48">
        <v>2000077472</v>
      </c>
      <c r="J249" s="48" t="s">
        <v>1202</v>
      </c>
      <c r="K249" s="48" t="s">
        <v>279</v>
      </c>
      <c r="L249" s="49">
        <v>21240.48</v>
      </c>
      <c r="M249" s="49">
        <v>21240.48</v>
      </c>
    </row>
    <row r="250" spans="1:13" ht="16.5" x14ac:dyDescent="0.25">
      <c r="A250" s="47" t="s">
        <v>1194</v>
      </c>
      <c r="B250" s="48" t="s">
        <v>1211</v>
      </c>
      <c r="C250" s="47" t="s">
        <v>1212</v>
      </c>
      <c r="D250" s="48"/>
      <c r="E250" s="48"/>
      <c r="F250" s="49">
        <v>21240.48</v>
      </c>
      <c r="G250" s="50">
        <v>44671</v>
      </c>
      <c r="H250" s="48">
        <v>1</v>
      </c>
      <c r="I250" s="48">
        <v>2000077473</v>
      </c>
      <c r="J250" s="48" t="s">
        <v>1202</v>
      </c>
      <c r="K250" s="48" t="s">
        <v>279</v>
      </c>
      <c r="L250" s="49">
        <v>21240.48</v>
      </c>
      <c r="M250" s="49">
        <v>21240.48</v>
      </c>
    </row>
    <row r="251" spans="1:13" ht="16.5" x14ac:dyDescent="0.25">
      <c r="A251" s="47" t="s">
        <v>1194</v>
      </c>
      <c r="B251" s="48" t="s">
        <v>1213</v>
      </c>
      <c r="C251" s="47" t="s">
        <v>1214</v>
      </c>
      <c r="D251" s="48"/>
      <c r="E251" s="48"/>
      <c r="F251" s="49">
        <v>59017.5</v>
      </c>
      <c r="G251" s="50">
        <v>44671</v>
      </c>
      <c r="H251" s="48">
        <v>1</v>
      </c>
      <c r="I251" s="48">
        <v>2000077474</v>
      </c>
      <c r="J251" s="48" t="s">
        <v>1202</v>
      </c>
      <c r="K251" s="48" t="s">
        <v>279</v>
      </c>
      <c r="L251" s="49">
        <v>59017.5</v>
      </c>
      <c r="M251" s="49">
        <v>59017.5</v>
      </c>
    </row>
    <row r="252" spans="1:13" ht="16.5" x14ac:dyDescent="0.25">
      <c r="A252" s="47" t="s">
        <v>1194</v>
      </c>
      <c r="B252" s="48" t="s">
        <v>1213</v>
      </c>
      <c r="C252" s="47" t="s">
        <v>1214</v>
      </c>
      <c r="D252" s="48"/>
      <c r="E252" s="48"/>
      <c r="F252" s="49">
        <v>59017.5</v>
      </c>
      <c r="G252" s="50">
        <v>44671</v>
      </c>
      <c r="H252" s="48">
        <v>1</v>
      </c>
      <c r="I252" s="48">
        <v>2000077475</v>
      </c>
      <c r="J252" s="48" t="s">
        <v>1202</v>
      </c>
      <c r="K252" s="48" t="s">
        <v>279</v>
      </c>
      <c r="L252" s="49">
        <v>59017.5</v>
      </c>
      <c r="M252" s="49">
        <v>59017.5</v>
      </c>
    </row>
    <row r="253" spans="1:13" ht="16.5" x14ac:dyDescent="0.25">
      <c r="A253" s="47" t="s">
        <v>1194</v>
      </c>
      <c r="B253" s="48" t="s">
        <v>1213</v>
      </c>
      <c r="C253" s="47" t="s">
        <v>1214</v>
      </c>
      <c r="D253" s="48"/>
      <c r="E253" s="48"/>
      <c r="F253" s="49">
        <v>59017.5</v>
      </c>
      <c r="G253" s="50">
        <v>44671</v>
      </c>
      <c r="H253" s="48">
        <v>1</v>
      </c>
      <c r="I253" s="48">
        <v>2000077476</v>
      </c>
      <c r="J253" s="48" t="s">
        <v>1202</v>
      </c>
      <c r="K253" s="48" t="s">
        <v>279</v>
      </c>
      <c r="L253" s="49">
        <v>59017.5</v>
      </c>
      <c r="M253" s="49">
        <v>59017.5</v>
      </c>
    </row>
    <row r="254" spans="1:13" ht="16.5" x14ac:dyDescent="0.25">
      <c r="A254" s="47" t="s">
        <v>1194</v>
      </c>
      <c r="B254" s="48" t="s">
        <v>1213</v>
      </c>
      <c r="C254" s="47" t="s">
        <v>1214</v>
      </c>
      <c r="D254" s="48"/>
      <c r="E254" s="48"/>
      <c r="F254" s="49">
        <v>59017.5</v>
      </c>
      <c r="G254" s="50">
        <v>44671</v>
      </c>
      <c r="H254" s="48">
        <v>1</v>
      </c>
      <c r="I254" s="48">
        <v>2000077477</v>
      </c>
      <c r="J254" s="48" t="s">
        <v>1202</v>
      </c>
      <c r="K254" s="48" t="s">
        <v>279</v>
      </c>
      <c r="L254" s="49">
        <v>59017.5</v>
      </c>
      <c r="M254" s="49">
        <v>59017.5</v>
      </c>
    </row>
    <row r="255" spans="1:13" ht="16.5" x14ac:dyDescent="0.25">
      <c r="A255" s="47" t="s">
        <v>1215</v>
      </c>
      <c r="B255" s="48" t="s">
        <v>1216</v>
      </c>
      <c r="C255" s="47" t="s">
        <v>1217</v>
      </c>
      <c r="D255" s="48"/>
      <c r="E255" s="48"/>
      <c r="F255" s="49">
        <v>3.2639999999999998</v>
      </c>
      <c r="G255" s="50">
        <v>44671</v>
      </c>
      <c r="H255" s="48">
        <v>250</v>
      </c>
      <c r="I255" s="48" t="s">
        <v>1218</v>
      </c>
      <c r="J255" s="48" t="s">
        <v>1219</v>
      </c>
      <c r="K255" s="48" t="s">
        <v>1220</v>
      </c>
      <c r="L255" s="49">
        <v>816</v>
      </c>
      <c r="M255" s="49">
        <v>816</v>
      </c>
    </row>
    <row r="256" spans="1:13" ht="16.5" x14ac:dyDescent="0.25">
      <c r="A256" s="47" t="s">
        <v>750</v>
      </c>
      <c r="B256" s="48" t="s">
        <v>760</v>
      </c>
      <c r="C256" s="47" t="s">
        <v>761</v>
      </c>
      <c r="D256" s="48"/>
      <c r="E256" s="48"/>
      <c r="F256" s="49">
        <v>19.3782</v>
      </c>
      <c r="G256" s="50">
        <v>44672</v>
      </c>
      <c r="H256" s="48">
        <v>300</v>
      </c>
      <c r="I256" s="48">
        <v>2386</v>
      </c>
      <c r="J256" s="48" t="s">
        <v>763</v>
      </c>
      <c r="K256" s="48" t="s">
        <v>536</v>
      </c>
      <c r="L256" s="49">
        <v>5813.46</v>
      </c>
      <c r="M256" s="49">
        <v>5813.46</v>
      </c>
    </row>
    <row r="257" spans="1:13" ht="16.5" x14ac:dyDescent="0.25">
      <c r="A257" s="47" t="s">
        <v>205</v>
      </c>
      <c r="B257" s="48" t="s">
        <v>2</v>
      </c>
      <c r="C257" s="47" t="s">
        <v>57</v>
      </c>
      <c r="D257" s="48"/>
      <c r="E257" s="48"/>
      <c r="F257" s="49">
        <v>18.5</v>
      </c>
      <c r="G257" s="50">
        <v>44673</v>
      </c>
      <c r="H257" s="48">
        <v>4000</v>
      </c>
      <c r="I257" s="48">
        <v>4241</v>
      </c>
      <c r="J257" s="48" t="s">
        <v>151</v>
      </c>
      <c r="K257" s="48" t="s">
        <v>274</v>
      </c>
      <c r="L257" s="49">
        <v>74000</v>
      </c>
      <c r="M257" s="49">
        <v>74000</v>
      </c>
    </row>
    <row r="258" spans="1:13" ht="16.5" x14ac:dyDescent="0.25">
      <c r="A258" s="47" t="s">
        <v>948</v>
      </c>
      <c r="B258" s="48" t="s">
        <v>1221</v>
      </c>
      <c r="C258" s="47" t="s">
        <v>1222</v>
      </c>
      <c r="D258" s="48"/>
      <c r="E258" s="48"/>
      <c r="F258" s="49">
        <v>5987.3</v>
      </c>
      <c r="G258" s="50">
        <v>44673</v>
      </c>
      <c r="H258" s="48">
        <v>7</v>
      </c>
      <c r="I258" s="48">
        <v>63705</v>
      </c>
      <c r="J258" s="48" t="s">
        <v>952</v>
      </c>
      <c r="K258" s="48" t="s">
        <v>274</v>
      </c>
      <c r="L258" s="49">
        <v>41911.1</v>
      </c>
      <c r="M258" s="49">
        <v>41911.1</v>
      </c>
    </row>
    <row r="259" spans="1:13" ht="16.5" x14ac:dyDescent="0.25">
      <c r="A259" s="47" t="s">
        <v>948</v>
      </c>
      <c r="B259" s="48" t="s">
        <v>1223</v>
      </c>
      <c r="C259" s="47" t="s">
        <v>1224</v>
      </c>
      <c r="D259" s="48"/>
      <c r="E259" s="48"/>
      <c r="F259" s="49">
        <v>1695.75</v>
      </c>
      <c r="G259" s="50">
        <v>44673</v>
      </c>
      <c r="H259" s="48">
        <v>3</v>
      </c>
      <c r="I259" s="48">
        <v>63706</v>
      </c>
      <c r="J259" s="48" t="s">
        <v>952</v>
      </c>
      <c r="K259" s="48" t="s">
        <v>274</v>
      </c>
      <c r="L259" s="49">
        <v>5087.25</v>
      </c>
      <c r="M259" s="49">
        <v>5087.25</v>
      </c>
    </row>
    <row r="260" spans="1:13" ht="16.5" x14ac:dyDescent="0.25">
      <c r="A260" s="47" t="s">
        <v>1178</v>
      </c>
      <c r="B260" s="48" t="s">
        <v>47</v>
      </c>
      <c r="C260" s="47" t="s">
        <v>127</v>
      </c>
      <c r="D260" s="48"/>
      <c r="E260" s="48"/>
      <c r="F260" s="49">
        <v>11387.62</v>
      </c>
      <c r="G260" s="50">
        <v>44673</v>
      </c>
      <c r="H260" s="48">
        <v>30</v>
      </c>
      <c r="I260" s="48">
        <v>3030063276</v>
      </c>
      <c r="J260" s="48" t="s">
        <v>1225</v>
      </c>
      <c r="K260" s="48" t="s">
        <v>1226</v>
      </c>
      <c r="L260" s="49">
        <v>341628.60000000003</v>
      </c>
      <c r="M260" s="49">
        <v>341628.60000000003</v>
      </c>
    </row>
    <row r="261" spans="1:13" ht="16.5" x14ac:dyDescent="0.25">
      <c r="A261" s="47" t="s">
        <v>1227</v>
      </c>
      <c r="B261" s="48" t="s">
        <v>1228</v>
      </c>
      <c r="C261" s="47" t="s">
        <v>1229</v>
      </c>
      <c r="D261" s="48"/>
      <c r="E261" s="48"/>
      <c r="F261" s="49">
        <v>708</v>
      </c>
      <c r="G261" s="50">
        <v>44676</v>
      </c>
      <c r="H261" s="48">
        <v>16</v>
      </c>
      <c r="I261" s="48">
        <v>59</v>
      </c>
      <c r="J261" s="48" t="s">
        <v>1230</v>
      </c>
      <c r="K261" s="48" t="s">
        <v>274</v>
      </c>
      <c r="L261" s="49">
        <v>11328</v>
      </c>
      <c r="M261" s="49">
        <v>11328</v>
      </c>
    </row>
    <row r="262" spans="1:13" ht="16.5" x14ac:dyDescent="0.25">
      <c r="A262" s="47" t="s">
        <v>771</v>
      </c>
      <c r="B262" s="48" t="s">
        <v>336</v>
      </c>
      <c r="C262" s="47" t="s">
        <v>337</v>
      </c>
      <c r="D262" s="48"/>
      <c r="E262" s="48"/>
      <c r="F262" s="49">
        <v>1.381818</v>
      </c>
      <c r="G262" s="50">
        <v>44677</v>
      </c>
      <c r="H262" s="48">
        <v>1100</v>
      </c>
      <c r="I262" s="48">
        <v>10114</v>
      </c>
      <c r="J262" s="48" t="s">
        <v>773</v>
      </c>
      <c r="K262" s="48" t="s">
        <v>552</v>
      </c>
      <c r="L262" s="49">
        <v>1519.9998000000001</v>
      </c>
      <c r="M262" s="49">
        <v>1519.9998000000001</v>
      </c>
    </row>
    <row r="263" spans="1:13" ht="16.5" x14ac:dyDescent="0.25">
      <c r="A263" s="47" t="s">
        <v>1215</v>
      </c>
      <c r="B263" s="48" t="s">
        <v>1216</v>
      </c>
      <c r="C263" s="47" t="s">
        <v>1217</v>
      </c>
      <c r="D263" s="48"/>
      <c r="E263" s="48"/>
      <c r="F263" s="49">
        <v>3.2639999999999998</v>
      </c>
      <c r="G263" s="50">
        <v>44677</v>
      </c>
      <c r="H263" s="48">
        <v>3660</v>
      </c>
      <c r="I263" s="48">
        <v>6908</v>
      </c>
      <c r="J263" s="48" t="s">
        <v>1219</v>
      </c>
      <c r="K263" s="48" t="s">
        <v>1220</v>
      </c>
      <c r="L263" s="49">
        <v>11946.24</v>
      </c>
      <c r="M263" s="49">
        <v>11946.24</v>
      </c>
    </row>
    <row r="264" spans="1:13" ht="16.5" x14ac:dyDescent="0.25">
      <c r="A264" s="47" t="s">
        <v>1231</v>
      </c>
      <c r="B264" s="48" t="s">
        <v>43</v>
      </c>
      <c r="C264" s="47" t="s">
        <v>122</v>
      </c>
      <c r="D264" s="48"/>
      <c r="E264" s="48"/>
      <c r="F264" s="49">
        <v>1.32</v>
      </c>
      <c r="G264" s="50">
        <v>44678</v>
      </c>
      <c r="H264" s="48">
        <v>50</v>
      </c>
      <c r="I264" s="48">
        <v>4100137625</v>
      </c>
      <c r="J264" s="48" t="s">
        <v>188</v>
      </c>
      <c r="K264" s="48" t="s">
        <v>274</v>
      </c>
      <c r="L264" s="49">
        <v>66</v>
      </c>
      <c r="M264" s="49">
        <v>66</v>
      </c>
    </row>
    <row r="265" spans="1:13" ht="16.5" x14ac:dyDescent="0.25">
      <c r="A265" s="47" t="s">
        <v>812</v>
      </c>
      <c r="B265" s="48" t="s">
        <v>1232</v>
      </c>
      <c r="C265" s="47" t="s">
        <v>1233</v>
      </c>
      <c r="D265" s="48"/>
      <c r="E265" s="48"/>
      <c r="F265" s="49">
        <v>13716.004999999999</v>
      </c>
      <c r="G265" s="50">
        <v>44678</v>
      </c>
      <c r="H265" s="48">
        <v>16</v>
      </c>
      <c r="I265" s="48" t="s">
        <v>928</v>
      </c>
      <c r="J265" s="48" t="s">
        <v>479</v>
      </c>
      <c r="K265" s="48" t="s">
        <v>279</v>
      </c>
      <c r="L265" s="49">
        <v>219456.08</v>
      </c>
      <c r="M265" s="49">
        <v>219456.08</v>
      </c>
    </row>
    <row r="266" spans="1:13" ht="16.5" x14ac:dyDescent="0.25">
      <c r="A266" s="47" t="s">
        <v>1070</v>
      </c>
      <c r="B266" s="48" t="s">
        <v>1234</v>
      </c>
      <c r="C266" s="47" t="s">
        <v>1235</v>
      </c>
      <c r="D266" s="48"/>
      <c r="E266" s="48"/>
      <c r="F266" s="49">
        <v>128</v>
      </c>
      <c r="G266" s="50">
        <v>44680</v>
      </c>
      <c r="H266" s="48">
        <v>4000</v>
      </c>
      <c r="I266" s="48">
        <v>9441</v>
      </c>
      <c r="J266" s="48" t="s">
        <v>1236</v>
      </c>
      <c r="K266" s="48" t="s">
        <v>536</v>
      </c>
      <c r="L266" s="49">
        <v>512000</v>
      </c>
      <c r="M266" s="49">
        <v>512000</v>
      </c>
    </row>
    <row r="267" spans="1:13" ht="16.5" x14ac:dyDescent="0.25">
      <c r="A267" s="47" t="s">
        <v>221</v>
      </c>
      <c r="B267" s="48" t="s">
        <v>26</v>
      </c>
      <c r="C267" s="47" t="s">
        <v>83</v>
      </c>
      <c r="D267" s="48"/>
      <c r="E267" s="48"/>
      <c r="F267" s="49">
        <v>1688.39</v>
      </c>
      <c r="G267" s="50">
        <v>44680</v>
      </c>
      <c r="H267" s="48">
        <v>20</v>
      </c>
      <c r="I267" s="48">
        <v>10000777</v>
      </c>
      <c r="J267" s="48" t="s">
        <v>167</v>
      </c>
      <c r="K267" s="48" t="s">
        <v>274</v>
      </c>
      <c r="L267" s="49">
        <v>33767.800000000003</v>
      </c>
      <c r="M267" s="49">
        <v>33767.800000000003</v>
      </c>
    </row>
    <row r="268" spans="1:13" ht="16.5" x14ac:dyDescent="0.25">
      <c r="A268" s="47" t="s">
        <v>475</v>
      </c>
      <c r="B268" s="48" t="s">
        <v>272</v>
      </c>
      <c r="C268" s="47" t="s">
        <v>273</v>
      </c>
      <c r="D268" s="48"/>
      <c r="E268" s="48"/>
      <c r="F268" s="49">
        <v>19.89</v>
      </c>
      <c r="G268" s="50">
        <v>44680</v>
      </c>
      <c r="H268" s="48">
        <v>5000</v>
      </c>
      <c r="I268" s="48">
        <v>60833637</v>
      </c>
      <c r="J268" s="48" t="s">
        <v>181</v>
      </c>
      <c r="K268" s="48" t="s">
        <v>274</v>
      </c>
      <c r="L268" s="49">
        <v>99450</v>
      </c>
      <c r="M268" s="49">
        <v>99450</v>
      </c>
    </row>
    <row r="269" spans="1:13" ht="16.5" x14ac:dyDescent="0.25">
      <c r="A269" s="47" t="s">
        <v>475</v>
      </c>
      <c r="B269" s="48" t="s">
        <v>828</v>
      </c>
      <c r="C269" s="47" t="s">
        <v>829</v>
      </c>
      <c r="D269" s="48"/>
      <c r="E269" s="48"/>
      <c r="F269" s="49">
        <v>1.1066659999999999</v>
      </c>
      <c r="G269" s="50">
        <v>44680</v>
      </c>
      <c r="H269" s="48">
        <v>900</v>
      </c>
      <c r="I269" s="48">
        <v>60833638</v>
      </c>
      <c r="J269" s="48" t="s">
        <v>181</v>
      </c>
      <c r="K269" s="48" t="s">
        <v>274</v>
      </c>
      <c r="L269" s="49">
        <v>995.99939999999992</v>
      </c>
      <c r="M269" s="49">
        <v>995.99939999999992</v>
      </c>
    </row>
    <row r="270" spans="1:13" ht="16.5" x14ac:dyDescent="0.25">
      <c r="A270" s="51" t="s">
        <v>1003</v>
      </c>
      <c r="B270" s="48" t="s">
        <v>1237</v>
      </c>
      <c r="C270" s="47" t="s">
        <v>1238</v>
      </c>
      <c r="D270" s="48"/>
      <c r="E270" s="48"/>
      <c r="F270" s="49">
        <v>0.64</v>
      </c>
      <c r="G270" s="50">
        <v>44652</v>
      </c>
      <c r="H270" s="48">
        <v>120</v>
      </c>
      <c r="I270" s="48">
        <v>13848</v>
      </c>
      <c r="J270" s="48" t="s">
        <v>1239</v>
      </c>
      <c r="K270" s="48" t="s">
        <v>536</v>
      </c>
      <c r="L270" s="49">
        <v>76.8</v>
      </c>
      <c r="M270" s="49">
        <v>76.8</v>
      </c>
    </row>
    <row r="271" spans="1:13" ht="16.5" x14ac:dyDescent="0.25">
      <c r="A271" s="51" t="s">
        <v>1003</v>
      </c>
      <c r="B271" s="48" t="s">
        <v>1237</v>
      </c>
      <c r="C271" s="47" t="s">
        <v>1238</v>
      </c>
      <c r="D271" s="48"/>
      <c r="E271" s="48"/>
      <c r="F271" s="49">
        <v>0.64</v>
      </c>
      <c r="G271" s="50">
        <v>44652</v>
      </c>
      <c r="H271" s="48">
        <v>40</v>
      </c>
      <c r="I271" s="48">
        <v>13849</v>
      </c>
      <c r="J271" s="48" t="s">
        <v>1239</v>
      </c>
      <c r="K271" s="48" t="s">
        <v>536</v>
      </c>
      <c r="L271" s="49">
        <v>25.6</v>
      </c>
      <c r="M271" s="49">
        <v>25.6</v>
      </c>
    </row>
    <row r="272" spans="1:13" ht="16.5" x14ac:dyDescent="0.25">
      <c r="A272" s="51" t="s">
        <v>211</v>
      </c>
      <c r="B272" s="48" t="s">
        <v>1240</v>
      </c>
      <c r="C272" s="47" t="s">
        <v>1241</v>
      </c>
      <c r="D272" s="48"/>
      <c r="E272" s="48"/>
      <c r="F272" s="49">
        <v>2.3115999999999999</v>
      </c>
      <c r="G272" s="50">
        <v>44656</v>
      </c>
      <c r="H272" s="48">
        <v>1550</v>
      </c>
      <c r="I272" s="48">
        <v>9940002520</v>
      </c>
      <c r="J272" s="48" t="s">
        <v>1242</v>
      </c>
      <c r="K272" s="48" t="s">
        <v>279</v>
      </c>
      <c r="L272" s="49">
        <v>3582.98</v>
      </c>
      <c r="M272" s="49">
        <v>3582.98</v>
      </c>
    </row>
    <row r="273" spans="1:13" ht="16.5" x14ac:dyDescent="0.25">
      <c r="A273" s="51" t="s">
        <v>750</v>
      </c>
      <c r="B273" s="48" t="s">
        <v>1243</v>
      </c>
      <c r="C273" s="47" t="s">
        <v>1244</v>
      </c>
      <c r="D273" s="48"/>
      <c r="E273" s="48"/>
      <c r="F273" s="49">
        <v>0.18360000000000001</v>
      </c>
      <c r="G273" s="50">
        <v>44656</v>
      </c>
      <c r="H273" s="48">
        <v>150</v>
      </c>
      <c r="I273" s="48">
        <v>2298</v>
      </c>
      <c r="J273" s="48" t="s">
        <v>763</v>
      </c>
      <c r="K273" s="48" t="s">
        <v>536</v>
      </c>
      <c r="L273" s="49">
        <v>27.540000000000003</v>
      </c>
      <c r="M273" s="49">
        <v>27.540000000000003</v>
      </c>
    </row>
    <row r="274" spans="1:13" ht="16.5" x14ac:dyDescent="0.25">
      <c r="A274" s="51" t="s">
        <v>897</v>
      </c>
      <c r="B274" s="48" t="s">
        <v>1245</v>
      </c>
      <c r="C274" s="47" t="s">
        <v>1246</v>
      </c>
      <c r="D274" s="48"/>
      <c r="E274" s="48"/>
      <c r="F274" s="49">
        <v>1.0669999999999999</v>
      </c>
      <c r="G274" s="50">
        <v>44657</v>
      </c>
      <c r="H274" s="48">
        <v>750</v>
      </c>
      <c r="I274" s="48">
        <v>4505141246</v>
      </c>
      <c r="J274" s="48" t="s">
        <v>1247</v>
      </c>
      <c r="K274" s="48" t="s">
        <v>536</v>
      </c>
      <c r="L274" s="49">
        <v>800.25</v>
      </c>
      <c r="M274" s="49">
        <v>800.25</v>
      </c>
    </row>
    <row r="275" spans="1:13" ht="16.5" x14ac:dyDescent="0.25">
      <c r="A275" s="51" t="s">
        <v>1248</v>
      </c>
      <c r="B275" s="48" t="s">
        <v>977</v>
      </c>
      <c r="C275" s="47" t="s">
        <v>978</v>
      </c>
      <c r="D275" s="48"/>
      <c r="E275" s="48"/>
      <c r="F275" s="49">
        <v>0.94666600000000001</v>
      </c>
      <c r="G275" s="50">
        <v>44664</v>
      </c>
      <c r="H275" s="48">
        <v>150</v>
      </c>
      <c r="I275" s="48">
        <v>2993</v>
      </c>
      <c r="J275" s="48" t="s">
        <v>1249</v>
      </c>
      <c r="K275" s="48" t="s">
        <v>1250</v>
      </c>
      <c r="L275" s="49">
        <v>141.9999</v>
      </c>
      <c r="M275" s="49">
        <v>141.9999</v>
      </c>
    </row>
    <row r="276" spans="1:13" ht="16.5" x14ac:dyDescent="0.25">
      <c r="A276" s="51" t="s">
        <v>1251</v>
      </c>
      <c r="B276" s="48" t="s">
        <v>1252</v>
      </c>
      <c r="C276" s="47" t="s">
        <v>1253</v>
      </c>
      <c r="D276" s="48"/>
      <c r="E276" s="48"/>
      <c r="F276" s="49">
        <v>223.25</v>
      </c>
      <c r="G276" s="50">
        <v>44669</v>
      </c>
      <c r="H276" s="48">
        <v>2000</v>
      </c>
      <c r="I276" s="48">
        <v>200088</v>
      </c>
      <c r="J276" s="48" t="s">
        <v>1254</v>
      </c>
      <c r="K276" s="48" t="s">
        <v>279</v>
      </c>
      <c r="L276" s="49">
        <v>446500</v>
      </c>
      <c r="M276" s="49">
        <v>446500</v>
      </c>
    </row>
    <row r="277" spans="1:13" ht="16.5" x14ac:dyDescent="0.25">
      <c r="A277" s="51" t="s">
        <v>1255</v>
      </c>
      <c r="B277" s="48" t="e">
        <v>#N/A</v>
      </c>
      <c r="C277" s="47" t="s">
        <v>1256</v>
      </c>
      <c r="D277" s="48"/>
      <c r="E277" s="48"/>
      <c r="F277" s="49">
        <v>23.409333</v>
      </c>
      <c r="G277" s="50">
        <v>44669</v>
      </c>
      <c r="H277" s="48">
        <v>480</v>
      </c>
      <c r="I277" s="48">
        <v>100711</v>
      </c>
      <c r="J277" s="48" t="s">
        <v>177</v>
      </c>
      <c r="K277" s="48" t="s">
        <v>274</v>
      </c>
      <c r="L277" s="49">
        <v>11236.47984</v>
      </c>
      <c r="M277" s="49">
        <v>11236.47984</v>
      </c>
    </row>
    <row r="278" spans="1:13" ht="16.5" x14ac:dyDescent="0.25">
      <c r="A278" s="51" t="s">
        <v>1255</v>
      </c>
      <c r="B278" s="48" t="e">
        <v>#N/A</v>
      </c>
      <c r="C278" s="47" t="s">
        <v>1256</v>
      </c>
      <c r="D278" s="48"/>
      <c r="E278" s="48"/>
      <c r="F278" s="49">
        <v>20.89</v>
      </c>
      <c r="G278" s="50">
        <v>44669</v>
      </c>
      <c r="H278" s="48">
        <v>180</v>
      </c>
      <c r="I278" s="48">
        <v>100712</v>
      </c>
      <c r="J278" s="48" t="s">
        <v>176</v>
      </c>
      <c r="K278" s="48" t="s">
        <v>274</v>
      </c>
      <c r="L278" s="49">
        <v>3760.2000000000003</v>
      </c>
      <c r="M278" s="49">
        <v>3760.2000000000003</v>
      </c>
    </row>
    <row r="279" spans="1:13" ht="16.5" x14ac:dyDescent="0.25">
      <c r="A279" s="51" t="s">
        <v>1255</v>
      </c>
      <c r="B279" s="48" t="e">
        <v>#N/A</v>
      </c>
      <c r="C279" s="47" t="s">
        <v>1256</v>
      </c>
      <c r="D279" s="48"/>
      <c r="E279" s="48"/>
      <c r="F279" s="49">
        <v>23.41</v>
      </c>
      <c r="G279" s="50">
        <v>44669</v>
      </c>
      <c r="H279" s="48">
        <v>480</v>
      </c>
      <c r="I279" s="48">
        <v>100728</v>
      </c>
      <c r="J279" s="48" t="s">
        <v>176</v>
      </c>
      <c r="K279" s="48" t="s">
        <v>274</v>
      </c>
      <c r="L279" s="49">
        <v>11236.8</v>
      </c>
      <c r="M279" s="49">
        <v>11236.8</v>
      </c>
    </row>
    <row r="280" spans="1:13" ht="16.5" x14ac:dyDescent="0.25">
      <c r="A280" s="51" t="s">
        <v>1070</v>
      </c>
      <c r="B280" s="48" t="s">
        <v>1075</v>
      </c>
      <c r="C280" s="47" t="s">
        <v>1076</v>
      </c>
      <c r="D280" s="48"/>
      <c r="E280" s="48"/>
      <c r="F280" s="49">
        <v>0.36749999999999999</v>
      </c>
      <c r="G280" s="50">
        <v>44671</v>
      </c>
      <c r="H280" s="48">
        <v>1000</v>
      </c>
      <c r="I280" s="48">
        <v>9056</v>
      </c>
      <c r="J280" s="48" t="s">
        <v>1236</v>
      </c>
      <c r="K280" s="48" t="s">
        <v>536</v>
      </c>
      <c r="L280" s="49">
        <v>367.5</v>
      </c>
      <c r="M280" s="49">
        <v>367.5</v>
      </c>
    </row>
    <row r="281" spans="1:13" ht="16.5" x14ac:dyDescent="0.25">
      <c r="A281" s="51" t="s">
        <v>750</v>
      </c>
      <c r="B281" s="48" t="s">
        <v>1257</v>
      </c>
      <c r="C281" s="47" t="s">
        <v>1258</v>
      </c>
      <c r="D281" s="48"/>
      <c r="E281" s="48"/>
      <c r="F281" s="49">
        <v>176.24</v>
      </c>
      <c r="G281" s="50">
        <v>44672</v>
      </c>
      <c r="H281" s="48">
        <v>900</v>
      </c>
      <c r="I281" s="48">
        <v>2339</v>
      </c>
      <c r="J281" s="48" t="s">
        <v>763</v>
      </c>
      <c r="K281" s="48" t="s">
        <v>536</v>
      </c>
      <c r="L281" s="49">
        <v>158616</v>
      </c>
      <c r="M281" s="49">
        <v>158616</v>
      </c>
    </row>
    <row r="282" spans="1:13" ht="16.5" x14ac:dyDescent="0.25">
      <c r="A282" s="51" t="s">
        <v>750</v>
      </c>
      <c r="B282" s="48" t="s">
        <v>985</v>
      </c>
      <c r="C282" s="47" t="s">
        <v>986</v>
      </c>
      <c r="D282" s="48"/>
      <c r="E282" s="48"/>
      <c r="F282" s="49">
        <v>0.72499999999999998</v>
      </c>
      <c r="G282" s="50">
        <v>44672</v>
      </c>
      <c r="H282" s="48">
        <v>200</v>
      </c>
      <c r="I282" s="48">
        <v>2386</v>
      </c>
      <c r="J282" s="48" t="s">
        <v>763</v>
      </c>
      <c r="K282" s="48" t="s">
        <v>536</v>
      </c>
      <c r="L282" s="49">
        <v>145</v>
      </c>
      <c r="M282" s="49">
        <v>145</v>
      </c>
    </row>
    <row r="283" spans="1:13" ht="16.5" x14ac:dyDescent="0.25">
      <c r="A283" s="51" t="s">
        <v>750</v>
      </c>
      <c r="B283" s="48" t="s">
        <v>1243</v>
      </c>
      <c r="C283" s="47" t="s">
        <v>1244</v>
      </c>
      <c r="D283" s="48"/>
      <c r="E283" s="48"/>
      <c r="F283" s="49">
        <v>0.18360000000000001</v>
      </c>
      <c r="G283" s="50">
        <v>44672</v>
      </c>
      <c r="H283" s="48">
        <v>50</v>
      </c>
      <c r="I283" s="48">
        <v>2386</v>
      </c>
      <c r="J283" s="48" t="s">
        <v>763</v>
      </c>
      <c r="K283" s="48" t="s">
        <v>536</v>
      </c>
      <c r="L283" s="49">
        <v>9.1800000000000015</v>
      </c>
      <c r="M283" s="49">
        <v>9.1800000000000015</v>
      </c>
    </row>
    <row r="284" spans="1:13" ht="16.5" x14ac:dyDescent="0.25">
      <c r="A284" s="51" t="s">
        <v>750</v>
      </c>
      <c r="B284" s="48" t="s">
        <v>1257</v>
      </c>
      <c r="C284" s="47" t="s">
        <v>1258</v>
      </c>
      <c r="D284" s="48"/>
      <c r="E284" s="48"/>
      <c r="F284" s="49">
        <v>176.24</v>
      </c>
      <c r="G284" s="50">
        <v>44672</v>
      </c>
      <c r="H284" s="48">
        <v>1000</v>
      </c>
      <c r="I284" s="48">
        <v>2386</v>
      </c>
      <c r="J284" s="48" t="s">
        <v>763</v>
      </c>
      <c r="K284" s="48" t="s">
        <v>536</v>
      </c>
      <c r="L284" s="49">
        <v>176240</v>
      </c>
      <c r="M284" s="49">
        <v>176240</v>
      </c>
    </row>
    <row r="285" spans="1:13" ht="16.5" x14ac:dyDescent="0.25">
      <c r="A285" s="51" t="s">
        <v>750</v>
      </c>
      <c r="B285" s="48" t="s">
        <v>991</v>
      </c>
      <c r="C285" s="47" t="s">
        <v>992</v>
      </c>
      <c r="D285" s="48"/>
      <c r="E285" s="48"/>
      <c r="F285" s="49">
        <v>43</v>
      </c>
      <c r="G285" s="50">
        <v>44672</v>
      </c>
      <c r="H285" s="48">
        <v>25</v>
      </c>
      <c r="I285" s="48">
        <v>2386</v>
      </c>
      <c r="J285" s="48" t="s">
        <v>763</v>
      </c>
      <c r="K285" s="48" t="s">
        <v>536</v>
      </c>
      <c r="L285" s="49">
        <v>1075</v>
      </c>
      <c r="M285" s="49">
        <v>1075</v>
      </c>
    </row>
    <row r="286" spans="1:13" ht="16.5" x14ac:dyDescent="0.25">
      <c r="A286" s="51" t="s">
        <v>750</v>
      </c>
      <c r="B286" s="48" t="s">
        <v>993</v>
      </c>
      <c r="C286" s="47" t="s">
        <v>994</v>
      </c>
      <c r="D286" s="48"/>
      <c r="E286" s="48"/>
      <c r="F286" s="49">
        <v>25</v>
      </c>
      <c r="G286" s="50">
        <v>44672</v>
      </c>
      <c r="H286" s="48">
        <v>100</v>
      </c>
      <c r="I286" s="48">
        <v>2386</v>
      </c>
      <c r="J286" s="48" t="s">
        <v>763</v>
      </c>
      <c r="K286" s="48" t="s">
        <v>536</v>
      </c>
      <c r="L286" s="49">
        <v>2500</v>
      </c>
      <c r="M286" s="49">
        <v>2500</v>
      </c>
    </row>
    <row r="287" spans="1:13" ht="16.5" x14ac:dyDescent="0.25">
      <c r="A287" s="51" t="s">
        <v>750</v>
      </c>
      <c r="B287" s="48" t="s">
        <v>995</v>
      </c>
      <c r="C287" s="47" t="s">
        <v>996</v>
      </c>
      <c r="D287" s="48"/>
      <c r="E287" s="48"/>
      <c r="F287" s="49">
        <v>178.84</v>
      </c>
      <c r="G287" s="50">
        <v>44672</v>
      </c>
      <c r="H287" s="48">
        <v>100</v>
      </c>
      <c r="I287" s="48">
        <v>2386</v>
      </c>
      <c r="J287" s="48" t="s">
        <v>763</v>
      </c>
      <c r="K287" s="48" t="s">
        <v>536</v>
      </c>
      <c r="L287" s="49">
        <v>17884</v>
      </c>
      <c r="M287" s="49">
        <v>17884</v>
      </c>
    </row>
    <row r="288" spans="1:13" ht="16.5" x14ac:dyDescent="0.25">
      <c r="A288" s="51" t="s">
        <v>750</v>
      </c>
      <c r="B288" s="48" t="s">
        <v>999</v>
      </c>
      <c r="C288" s="47" t="s">
        <v>1000</v>
      </c>
      <c r="D288" s="48"/>
      <c r="E288" s="48"/>
      <c r="F288" s="49">
        <v>44.71</v>
      </c>
      <c r="G288" s="50">
        <v>44672</v>
      </c>
      <c r="H288" s="48">
        <v>100</v>
      </c>
      <c r="I288" s="48">
        <v>2386</v>
      </c>
      <c r="J288" s="48" t="s">
        <v>763</v>
      </c>
      <c r="K288" s="48" t="s">
        <v>536</v>
      </c>
      <c r="L288" s="49">
        <v>4471</v>
      </c>
      <c r="M288" s="49">
        <v>4471</v>
      </c>
    </row>
    <row r="289" spans="1:13" ht="16.5" x14ac:dyDescent="0.25">
      <c r="A289" s="51" t="s">
        <v>750</v>
      </c>
      <c r="B289" s="48" t="s">
        <v>1001</v>
      </c>
      <c r="C289" s="47" t="s">
        <v>1002</v>
      </c>
      <c r="D289" s="48"/>
      <c r="E289" s="48"/>
      <c r="F289" s="49">
        <v>70</v>
      </c>
      <c r="G289" s="50">
        <v>44672</v>
      </c>
      <c r="H289" s="48">
        <v>100</v>
      </c>
      <c r="I289" s="48">
        <v>2386</v>
      </c>
      <c r="J289" s="48" t="s">
        <v>763</v>
      </c>
      <c r="K289" s="48" t="s">
        <v>536</v>
      </c>
      <c r="L289" s="49">
        <v>7000</v>
      </c>
      <c r="M289" s="49">
        <v>7000</v>
      </c>
    </row>
    <row r="290" spans="1:13" ht="16.5" x14ac:dyDescent="0.25">
      <c r="A290" s="51" t="s">
        <v>215</v>
      </c>
      <c r="B290" s="48" t="s">
        <v>14</v>
      </c>
      <c r="C290" s="47" t="s">
        <v>71</v>
      </c>
      <c r="D290" s="48"/>
      <c r="E290" s="48"/>
      <c r="F290" s="49">
        <v>0.185</v>
      </c>
      <c r="G290" s="50">
        <v>44673</v>
      </c>
      <c r="H290" s="48">
        <v>4000</v>
      </c>
      <c r="I290" s="48">
        <v>30023782</v>
      </c>
      <c r="J290" s="48" t="s">
        <v>1259</v>
      </c>
      <c r="K290" s="48" t="s">
        <v>274</v>
      </c>
      <c r="L290" s="49">
        <v>740</v>
      </c>
      <c r="M290" s="49">
        <v>740</v>
      </c>
    </row>
    <row r="291" spans="1:13" ht="16.5" x14ac:dyDescent="0.25">
      <c r="A291" s="51" t="s">
        <v>948</v>
      </c>
      <c r="B291" s="48" t="s">
        <v>1260</v>
      </c>
      <c r="C291" s="47" t="s">
        <v>1261</v>
      </c>
      <c r="D291" s="48"/>
      <c r="E291" s="48"/>
      <c r="F291" s="49">
        <v>0.93237999999999999</v>
      </c>
      <c r="G291" s="50">
        <v>44673</v>
      </c>
      <c r="H291" s="48">
        <v>1050</v>
      </c>
      <c r="I291" s="48">
        <v>63707</v>
      </c>
      <c r="J291" s="48" t="s">
        <v>952</v>
      </c>
      <c r="K291" s="48" t="s">
        <v>274</v>
      </c>
      <c r="L291" s="49">
        <v>978.99900000000002</v>
      </c>
      <c r="M291" s="49">
        <v>978.99900000000002</v>
      </c>
    </row>
    <row r="292" spans="1:13" ht="16.5" x14ac:dyDescent="0.25">
      <c r="A292" s="51" t="s">
        <v>948</v>
      </c>
      <c r="B292" s="48" t="s">
        <v>1088</v>
      </c>
      <c r="C292" s="47" t="s">
        <v>1089</v>
      </c>
      <c r="D292" s="48"/>
      <c r="E292" s="48"/>
      <c r="F292" s="49">
        <v>0.2465</v>
      </c>
      <c r="G292" s="50">
        <v>44673</v>
      </c>
      <c r="H292" s="48">
        <v>4000</v>
      </c>
      <c r="I292" s="48">
        <v>63708</v>
      </c>
      <c r="J292" s="48" t="s">
        <v>952</v>
      </c>
      <c r="K292" s="48" t="s">
        <v>274</v>
      </c>
      <c r="L292" s="49">
        <v>986</v>
      </c>
      <c r="M292" s="49">
        <v>986</v>
      </c>
    </row>
    <row r="293" spans="1:13" ht="16.5" x14ac:dyDescent="0.25">
      <c r="A293" s="51" t="s">
        <v>948</v>
      </c>
      <c r="B293" s="48" t="s">
        <v>1091</v>
      </c>
      <c r="C293" s="47" t="s">
        <v>1092</v>
      </c>
      <c r="D293" s="48"/>
      <c r="E293" s="48"/>
      <c r="F293" s="49">
        <v>8.99</v>
      </c>
      <c r="G293" s="50">
        <v>44673</v>
      </c>
      <c r="H293" s="48">
        <v>10</v>
      </c>
      <c r="I293" s="48">
        <v>63709</v>
      </c>
      <c r="J293" s="48" t="s">
        <v>952</v>
      </c>
      <c r="K293" s="48" t="s">
        <v>274</v>
      </c>
      <c r="L293" s="49">
        <v>89.9</v>
      </c>
      <c r="M293" s="49">
        <v>89.9</v>
      </c>
    </row>
    <row r="294" spans="1:13" ht="16.5" x14ac:dyDescent="0.25">
      <c r="A294" s="51" t="s">
        <v>948</v>
      </c>
      <c r="B294" s="48" t="s">
        <v>1262</v>
      </c>
      <c r="C294" s="47" t="s">
        <v>1263</v>
      </c>
      <c r="D294" s="48"/>
      <c r="E294" s="48"/>
      <c r="F294" s="49">
        <v>0.74607000000000001</v>
      </c>
      <c r="G294" s="50">
        <v>44673</v>
      </c>
      <c r="H294" s="48">
        <v>700</v>
      </c>
      <c r="I294" s="48">
        <v>63710</v>
      </c>
      <c r="J294" s="48" t="s">
        <v>952</v>
      </c>
      <c r="K294" s="48" t="s">
        <v>274</v>
      </c>
      <c r="L294" s="49">
        <v>522.24900000000002</v>
      </c>
      <c r="M294" s="49">
        <v>522.24900000000002</v>
      </c>
    </row>
    <row r="295" spans="1:13" ht="16.5" x14ac:dyDescent="0.25">
      <c r="A295" s="51" t="s">
        <v>1231</v>
      </c>
      <c r="B295" s="48" t="s">
        <v>44</v>
      </c>
      <c r="C295" s="47" t="s">
        <v>123</v>
      </c>
      <c r="D295" s="48"/>
      <c r="E295" s="48"/>
      <c r="F295" s="49">
        <v>8.886666</v>
      </c>
      <c r="G295" s="50">
        <v>44677</v>
      </c>
      <c r="H295" s="48">
        <v>1200</v>
      </c>
      <c r="I295" s="48">
        <v>4100137621</v>
      </c>
      <c r="J295" s="48" t="s">
        <v>187</v>
      </c>
      <c r="K295" s="48" t="s">
        <v>274</v>
      </c>
      <c r="L295" s="49">
        <v>10663.9992</v>
      </c>
      <c r="M295" s="49">
        <v>10663.9992</v>
      </c>
    </row>
    <row r="296" spans="1:13" ht="16.5" x14ac:dyDescent="0.25">
      <c r="A296" s="51" t="s">
        <v>1231</v>
      </c>
      <c r="B296" s="48" t="s">
        <v>42</v>
      </c>
      <c r="C296" s="47" t="s">
        <v>121</v>
      </c>
      <c r="D296" s="48"/>
      <c r="E296" s="48"/>
      <c r="F296" s="49">
        <v>0.2383333</v>
      </c>
      <c r="G296" s="50">
        <v>44678</v>
      </c>
      <c r="H296" s="48">
        <v>180</v>
      </c>
      <c r="I296" s="48">
        <v>4100137623</v>
      </c>
      <c r="J296" s="48" t="s">
        <v>188</v>
      </c>
      <c r="K296" s="48" t="s">
        <v>274</v>
      </c>
      <c r="L296" s="49">
        <v>42.899994</v>
      </c>
      <c r="M296" s="49">
        <v>42.899994</v>
      </c>
    </row>
    <row r="297" spans="1:13" ht="16.5" x14ac:dyDescent="0.25">
      <c r="A297" s="51" t="s">
        <v>1264</v>
      </c>
      <c r="B297" s="48" t="s">
        <v>1265</v>
      </c>
      <c r="C297" s="47" t="s">
        <v>1266</v>
      </c>
      <c r="D297" s="48"/>
      <c r="E297" s="48"/>
      <c r="F297" s="49">
        <v>84.99</v>
      </c>
      <c r="G297" s="50">
        <v>44678</v>
      </c>
      <c r="H297" s="48">
        <v>90</v>
      </c>
      <c r="I297" s="48">
        <v>8717</v>
      </c>
      <c r="J297" s="48" t="s">
        <v>1267</v>
      </c>
      <c r="K297" s="48" t="s">
        <v>274</v>
      </c>
      <c r="L297" s="49">
        <v>7649.0999999999995</v>
      </c>
      <c r="M297" s="49">
        <v>7649.0999999999995</v>
      </c>
    </row>
    <row r="298" spans="1:13" ht="16.5" x14ac:dyDescent="0.25">
      <c r="A298" s="51" t="s">
        <v>964</v>
      </c>
      <c r="B298" s="48" t="s">
        <v>973</v>
      </c>
      <c r="C298" s="47" t="s">
        <v>974</v>
      </c>
      <c r="D298" s="48"/>
      <c r="E298" s="48"/>
      <c r="F298" s="49">
        <v>0.51428569999999996</v>
      </c>
      <c r="G298" s="50">
        <v>44678</v>
      </c>
      <c r="H298" s="48">
        <v>980</v>
      </c>
      <c r="I298" s="48">
        <v>110059172</v>
      </c>
      <c r="J298" s="48" t="s">
        <v>976</v>
      </c>
      <c r="K298" s="48" t="s">
        <v>274</v>
      </c>
      <c r="L298" s="49">
        <v>503.99998599999998</v>
      </c>
      <c r="M298" s="49">
        <v>503.99998599999998</v>
      </c>
    </row>
    <row r="299" spans="1:13" ht="16.5" x14ac:dyDescent="0.25">
      <c r="A299" s="51" t="s">
        <v>224</v>
      </c>
      <c r="B299" s="48" t="s">
        <v>1268</v>
      </c>
      <c r="C299" s="47" t="s">
        <v>1269</v>
      </c>
      <c r="D299" s="48"/>
      <c r="E299" s="48"/>
      <c r="F299" s="49">
        <v>6931.65</v>
      </c>
      <c r="G299" s="50">
        <v>44679</v>
      </c>
      <c r="H299" s="48">
        <v>120</v>
      </c>
      <c r="I299" s="48">
        <v>112</v>
      </c>
      <c r="J299" s="48" t="s">
        <v>1270</v>
      </c>
      <c r="K299" s="48" t="s">
        <v>1271</v>
      </c>
      <c r="L299" s="49">
        <v>831798</v>
      </c>
      <c r="M299" s="49">
        <v>831798</v>
      </c>
    </row>
    <row r="300" spans="1:13" ht="16.5" x14ac:dyDescent="0.25">
      <c r="A300" s="51" t="s">
        <v>1272</v>
      </c>
      <c r="B300" s="48" t="s">
        <v>1273</v>
      </c>
      <c r="C300" s="47" t="s">
        <v>1274</v>
      </c>
      <c r="D300" s="48"/>
      <c r="E300" s="48"/>
      <c r="F300" s="49">
        <v>30.048999999999999</v>
      </c>
      <c r="G300" s="50">
        <v>44679</v>
      </c>
      <c r="H300" s="48">
        <v>210</v>
      </c>
      <c r="I300" s="48">
        <v>2812</v>
      </c>
      <c r="J300" s="48" t="s">
        <v>1275</v>
      </c>
      <c r="K300" s="48" t="s">
        <v>279</v>
      </c>
      <c r="L300" s="49">
        <v>6310.29</v>
      </c>
      <c r="M300" s="49">
        <v>6310.29</v>
      </c>
    </row>
    <row r="301" spans="1:13" ht="16.5" x14ac:dyDescent="0.25">
      <c r="A301" s="51" t="s">
        <v>1098</v>
      </c>
      <c r="B301" s="48" t="s">
        <v>1099</v>
      </c>
      <c r="C301" s="47" t="s">
        <v>1100</v>
      </c>
      <c r="D301" s="48"/>
      <c r="E301" s="48"/>
      <c r="F301" s="49">
        <v>1102.92</v>
      </c>
      <c r="G301" s="50">
        <v>44679</v>
      </c>
      <c r="H301" s="48">
        <v>24</v>
      </c>
      <c r="I301" s="48">
        <v>275</v>
      </c>
      <c r="J301" s="48" t="s">
        <v>1276</v>
      </c>
      <c r="K301" s="48" t="s">
        <v>279</v>
      </c>
      <c r="L301" s="49">
        <v>26470.080000000002</v>
      </c>
      <c r="M301" s="49">
        <v>26470.080000000002</v>
      </c>
    </row>
    <row r="302" spans="1:13" ht="16.5" x14ac:dyDescent="0.25">
      <c r="A302" s="51" t="s">
        <v>1277</v>
      </c>
      <c r="B302" s="48" t="s">
        <v>21</v>
      </c>
      <c r="C302" s="47" t="s">
        <v>78</v>
      </c>
      <c r="D302" s="48"/>
      <c r="E302" s="48"/>
      <c r="F302" s="49">
        <v>0.19</v>
      </c>
      <c r="G302" s="50">
        <v>44679</v>
      </c>
      <c r="H302" s="48">
        <v>400</v>
      </c>
      <c r="I302" s="48">
        <v>19517</v>
      </c>
      <c r="J302" s="48" t="s">
        <v>163</v>
      </c>
      <c r="K302" s="48" t="s">
        <v>274</v>
      </c>
      <c r="L302" s="49">
        <v>76</v>
      </c>
      <c r="M302" s="49">
        <v>76</v>
      </c>
    </row>
    <row r="303" spans="1:13" ht="16.5" x14ac:dyDescent="0.25">
      <c r="A303" s="51" t="s">
        <v>1277</v>
      </c>
      <c r="B303" s="48" t="s">
        <v>20</v>
      </c>
      <c r="C303" s="47" t="s">
        <v>77</v>
      </c>
      <c r="D303" s="48"/>
      <c r="E303" s="48"/>
      <c r="F303" s="49">
        <v>0.25</v>
      </c>
      <c r="G303" s="50">
        <v>44679</v>
      </c>
      <c r="H303" s="48">
        <v>600</v>
      </c>
      <c r="I303" s="48">
        <v>19517</v>
      </c>
      <c r="J303" s="48" t="s">
        <v>163</v>
      </c>
      <c r="K303" s="48" t="s">
        <v>274</v>
      </c>
      <c r="L303" s="49">
        <v>150</v>
      </c>
      <c r="M303" s="49">
        <v>150</v>
      </c>
    </row>
    <row r="304" spans="1:13" ht="16.5" x14ac:dyDescent="0.25">
      <c r="A304" s="51" t="s">
        <v>1277</v>
      </c>
      <c r="B304" s="48" t="s">
        <v>22</v>
      </c>
      <c r="C304" s="47" t="s">
        <v>79</v>
      </c>
      <c r="D304" s="48"/>
      <c r="E304" s="48"/>
      <c r="F304" s="49">
        <v>13</v>
      </c>
      <c r="G304" s="50">
        <v>44679</v>
      </c>
      <c r="H304" s="48">
        <v>400</v>
      </c>
      <c r="I304" s="48">
        <v>19517</v>
      </c>
      <c r="J304" s="48" t="s">
        <v>163</v>
      </c>
      <c r="K304" s="48" t="s">
        <v>274</v>
      </c>
      <c r="L304" s="49">
        <v>5200</v>
      </c>
      <c r="M304" s="49">
        <v>5200</v>
      </c>
    </row>
    <row r="305" spans="1:13" ht="16.5" x14ac:dyDescent="0.25">
      <c r="A305" s="51" t="s">
        <v>1277</v>
      </c>
      <c r="B305" s="48" t="s">
        <v>23</v>
      </c>
      <c r="C305" s="47" t="s">
        <v>80</v>
      </c>
      <c r="D305" s="48"/>
      <c r="E305" s="48"/>
      <c r="F305" s="49">
        <v>3.8</v>
      </c>
      <c r="G305" s="50">
        <v>44679</v>
      </c>
      <c r="H305" s="48">
        <v>20</v>
      </c>
      <c r="I305" s="48">
        <v>19517</v>
      </c>
      <c r="J305" s="48" t="s">
        <v>163</v>
      </c>
      <c r="K305" s="48" t="s">
        <v>274</v>
      </c>
      <c r="L305" s="49">
        <v>76</v>
      </c>
      <c r="M305" s="49">
        <v>76</v>
      </c>
    </row>
    <row r="306" spans="1:13" ht="16.5" x14ac:dyDescent="0.25">
      <c r="A306" s="51" t="s">
        <v>1278</v>
      </c>
      <c r="B306" s="48" t="s">
        <v>10</v>
      </c>
      <c r="C306" s="47" t="s">
        <v>67</v>
      </c>
      <c r="D306" s="48"/>
      <c r="E306" s="48"/>
      <c r="F306" s="49">
        <v>0.25</v>
      </c>
      <c r="G306" s="50">
        <v>44679</v>
      </c>
      <c r="H306" s="48">
        <v>200</v>
      </c>
      <c r="I306" s="48">
        <v>61283</v>
      </c>
      <c r="J306" s="48" t="s">
        <v>157</v>
      </c>
      <c r="K306" s="48" t="s">
        <v>274</v>
      </c>
      <c r="L306" s="49">
        <v>50</v>
      </c>
      <c r="M306" s="49">
        <v>50</v>
      </c>
    </row>
    <row r="307" spans="1:13" ht="16.5" x14ac:dyDescent="0.25">
      <c r="A307" s="51" t="s">
        <v>1278</v>
      </c>
      <c r="B307" s="48" t="s">
        <v>1279</v>
      </c>
      <c r="C307" s="47" t="s">
        <v>1280</v>
      </c>
      <c r="D307" s="48"/>
      <c r="E307" s="48"/>
      <c r="F307" s="49">
        <v>1.1000000000000001</v>
      </c>
      <c r="G307" s="50">
        <v>44679</v>
      </c>
      <c r="H307" s="48">
        <v>340</v>
      </c>
      <c r="I307" s="48">
        <v>61764</v>
      </c>
      <c r="J307" s="48" t="s">
        <v>1281</v>
      </c>
      <c r="K307" s="48" t="s">
        <v>552</v>
      </c>
      <c r="L307" s="49">
        <v>374.00000000000006</v>
      </c>
      <c r="M307" s="49">
        <v>374.00000000000006</v>
      </c>
    </row>
    <row r="308" spans="1:13" ht="16.5" x14ac:dyDescent="0.25">
      <c r="A308" s="51" t="s">
        <v>1282</v>
      </c>
      <c r="B308" s="48" t="s">
        <v>1283</v>
      </c>
      <c r="C308" s="47" t="s">
        <v>1284</v>
      </c>
      <c r="D308" s="48"/>
      <c r="E308" s="48"/>
      <c r="F308" s="49">
        <v>277.23333000000002</v>
      </c>
      <c r="G308" s="50">
        <v>44680</v>
      </c>
      <c r="H308" s="48">
        <v>360</v>
      </c>
      <c r="I308" s="48">
        <v>425</v>
      </c>
      <c r="J308" s="48" t="s">
        <v>1285</v>
      </c>
      <c r="K308" s="48" t="s">
        <v>279</v>
      </c>
      <c r="L308" s="49">
        <v>99803.998800000001</v>
      </c>
      <c r="M308" s="49">
        <v>99803.998800000001</v>
      </c>
    </row>
    <row r="309" spans="1:13" ht="16.5" x14ac:dyDescent="0.25">
      <c r="A309" s="51" t="s">
        <v>1282</v>
      </c>
      <c r="B309" s="48" t="s">
        <v>1286</v>
      </c>
      <c r="C309" s="47" t="s">
        <v>1287</v>
      </c>
      <c r="D309" s="48"/>
      <c r="E309" s="48"/>
      <c r="F309" s="49">
        <v>693.1</v>
      </c>
      <c r="G309" s="50">
        <v>44680</v>
      </c>
      <c r="H309" s="48">
        <v>360</v>
      </c>
      <c r="I309" s="48">
        <v>425</v>
      </c>
      <c r="J309" s="48" t="s">
        <v>1285</v>
      </c>
      <c r="K309" s="48" t="s">
        <v>279</v>
      </c>
      <c r="L309" s="49">
        <v>249516</v>
      </c>
      <c r="M309" s="49">
        <v>249516</v>
      </c>
    </row>
    <row r="310" spans="1:13" ht="16.5" x14ac:dyDescent="0.25">
      <c r="A310" s="51" t="s">
        <v>211</v>
      </c>
      <c r="B310" s="48" t="s">
        <v>1240</v>
      </c>
      <c r="C310" s="47" t="s">
        <v>1241</v>
      </c>
      <c r="D310" s="48"/>
      <c r="E310" s="48"/>
      <c r="F310" s="49">
        <v>2.3115999999999999</v>
      </c>
      <c r="G310" s="50">
        <v>44680</v>
      </c>
      <c r="H310" s="48">
        <v>3800</v>
      </c>
      <c r="I310" s="48">
        <v>9940002580</v>
      </c>
      <c r="J310" s="48" t="s">
        <v>1242</v>
      </c>
      <c r="K310" s="48" t="s">
        <v>279</v>
      </c>
      <c r="L310" s="49">
        <v>8784.08</v>
      </c>
      <c r="M310" s="49">
        <v>8784.08</v>
      </c>
    </row>
    <row r="311" spans="1:13" ht="16.5" x14ac:dyDescent="0.25">
      <c r="A311" s="51" t="s">
        <v>211</v>
      </c>
      <c r="B311" s="48" t="s">
        <v>8</v>
      </c>
      <c r="C311" s="47" t="s">
        <v>65</v>
      </c>
      <c r="D311" s="48"/>
      <c r="E311" s="48"/>
      <c r="F311" s="49">
        <v>145</v>
      </c>
      <c r="G311" s="50">
        <v>44680</v>
      </c>
      <c r="H311" s="48">
        <v>20</v>
      </c>
      <c r="I311" s="48">
        <v>9940002581</v>
      </c>
      <c r="J311" s="48" t="s">
        <v>156</v>
      </c>
      <c r="K311" s="48" t="s">
        <v>274</v>
      </c>
      <c r="L311" s="49">
        <v>2900</v>
      </c>
      <c r="M311" s="49">
        <v>2900</v>
      </c>
    </row>
    <row r="312" spans="1:13" ht="16.5" x14ac:dyDescent="0.25">
      <c r="A312" s="51" t="s">
        <v>1288</v>
      </c>
      <c r="B312" s="48" t="s">
        <v>1289</v>
      </c>
      <c r="C312" s="47" t="s">
        <v>1290</v>
      </c>
      <c r="D312" s="48"/>
      <c r="E312" s="48"/>
      <c r="F312" s="49">
        <v>2.2703329999999999</v>
      </c>
      <c r="G312" s="50">
        <v>44680</v>
      </c>
      <c r="H312" s="48">
        <v>1800</v>
      </c>
      <c r="I312" s="48">
        <v>27147</v>
      </c>
      <c r="J312" s="48" t="s">
        <v>1291</v>
      </c>
      <c r="K312" s="48" t="s">
        <v>1250</v>
      </c>
      <c r="L312" s="49">
        <v>4086.5994000000001</v>
      </c>
      <c r="M312" s="49">
        <v>4086.5994000000001</v>
      </c>
    </row>
    <row r="313" spans="1:13" ht="16.5" x14ac:dyDescent="0.25">
      <c r="A313" s="51" t="s">
        <v>1288</v>
      </c>
      <c r="B313" s="48" t="s">
        <v>1289</v>
      </c>
      <c r="C313" s="47" t="s">
        <v>1290</v>
      </c>
      <c r="D313" s="48"/>
      <c r="E313" s="48"/>
      <c r="F313" s="49">
        <v>2.2703329999999999</v>
      </c>
      <c r="G313" s="50">
        <v>44680</v>
      </c>
      <c r="H313" s="48">
        <v>2250</v>
      </c>
      <c r="I313" s="48">
        <v>27148</v>
      </c>
      <c r="J313" s="48" t="s">
        <v>1291</v>
      </c>
      <c r="K313" s="48" t="s">
        <v>1250</v>
      </c>
      <c r="L313" s="49">
        <v>5108.2492499999998</v>
      </c>
      <c r="M313" s="49">
        <v>5108.2492499999998</v>
      </c>
    </row>
  </sheetData>
  <mergeCells count="7">
    <mergeCell ref="A7:M7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4"/>
  <sheetViews>
    <sheetView workbookViewId="0">
      <selection sqref="A1:XFD1048576"/>
    </sheetView>
  </sheetViews>
  <sheetFormatPr baseColWidth="10" defaultRowHeight="15" x14ac:dyDescent="0.25"/>
  <cols>
    <col min="1" max="1" width="18.42578125" bestFit="1" customWidth="1"/>
    <col min="2" max="2" width="14.7109375" bestFit="1" customWidth="1"/>
    <col min="3" max="3" width="56.85546875" customWidth="1"/>
    <col min="4" max="4" width="13.140625" customWidth="1"/>
    <col min="6" max="6" width="17.85546875" customWidth="1"/>
    <col min="7" max="7" width="11" bestFit="1" customWidth="1"/>
    <col min="8" max="8" width="14.42578125" bestFit="1" customWidth="1"/>
    <col min="9" max="9" width="30.42578125" customWidth="1"/>
    <col min="12" max="12" width="14" customWidth="1"/>
  </cols>
  <sheetData>
    <row r="1" spans="1:12" ht="16.5" customHeight="1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6.5" customHeight="1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6.5" customHeight="1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6.5" customHeight="1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16.5" customHeight="1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ht="16.5" customHeight="1" x14ac:dyDescent="0.25">
      <c r="A6" s="93" t="s">
        <v>1292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16.5" customHeight="1" x14ac:dyDescent="0.25">
      <c r="A7" s="93" t="s">
        <v>1293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32.25" thickBot="1" x14ac:dyDescent="0.3">
      <c r="A9" s="42" t="s">
        <v>1294</v>
      </c>
      <c r="B9" s="42" t="s">
        <v>442</v>
      </c>
      <c r="C9" s="42" t="s">
        <v>56</v>
      </c>
      <c r="D9" s="42" t="s">
        <v>1295</v>
      </c>
      <c r="E9" s="42" t="s">
        <v>1296</v>
      </c>
      <c r="F9" s="42" t="s">
        <v>1297</v>
      </c>
      <c r="G9" s="42" t="s">
        <v>260</v>
      </c>
      <c r="H9" s="42" t="s">
        <v>150</v>
      </c>
      <c r="I9" s="42" t="s">
        <v>204</v>
      </c>
      <c r="J9" s="42" t="s">
        <v>1298</v>
      </c>
      <c r="K9" s="42" t="s">
        <v>247</v>
      </c>
      <c r="L9" s="42" t="s">
        <v>1161</v>
      </c>
    </row>
    <row r="10" spans="1:12" ht="17.25" thickBot="1" x14ac:dyDescent="0.35">
      <c r="A10" s="53">
        <v>44683</v>
      </c>
      <c r="B10" s="54" t="s">
        <v>554</v>
      </c>
      <c r="C10" s="54" t="s">
        <v>555</v>
      </c>
      <c r="D10" s="54"/>
      <c r="E10" s="54" t="s">
        <v>1299</v>
      </c>
      <c r="F10" s="55" t="s">
        <v>279</v>
      </c>
      <c r="G10" s="54">
        <v>8013257956</v>
      </c>
      <c r="H10" s="54" t="s">
        <v>557</v>
      </c>
      <c r="I10" s="56" t="s">
        <v>1300</v>
      </c>
      <c r="J10" s="54">
        <v>7</v>
      </c>
      <c r="K10" s="56">
        <v>29260</v>
      </c>
      <c r="L10" s="56">
        <v>4180</v>
      </c>
    </row>
    <row r="11" spans="1:12" ht="17.25" thickBot="1" x14ac:dyDescent="0.35">
      <c r="A11" s="57">
        <v>44683</v>
      </c>
      <c r="B11" s="58" t="s">
        <v>276</v>
      </c>
      <c r="C11" s="58" t="s">
        <v>277</v>
      </c>
      <c r="D11" s="58"/>
      <c r="E11" s="54" t="s">
        <v>1299</v>
      </c>
      <c r="F11" s="55" t="s">
        <v>279</v>
      </c>
      <c r="G11" s="58">
        <v>731681</v>
      </c>
      <c r="H11" s="58" t="s">
        <v>452</v>
      </c>
      <c r="I11" s="59" t="s">
        <v>449</v>
      </c>
      <c r="J11" s="58">
        <v>1</v>
      </c>
      <c r="K11" s="59">
        <v>16053.5</v>
      </c>
      <c r="L11" s="59">
        <v>16053.5</v>
      </c>
    </row>
    <row r="12" spans="1:12" ht="17.25" thickBot="1" x14ac:dyDescent="0.35">
      <c r="A12" s="57">
        <v>44683</v>
      </c>
      <c r="B12" s="58" t="s">
        <v>276</v>
      </c>
      <c r="C12" s="58" t="s">
        <v>277</v>
      </c>
      <c r="D12" s="58"/>
      <c r="E12" s="54" t="s">
        <v>1299</v>
      </c>
      <c r="F12" s="55" t="s">
        <v>279</v>
      </c>
      <c r="G12" s="58">
        <v>731680</v>
      </c>
      <c r="H12" s="58" t="s">
        <v>452</v>
      </c>
      <c r="I12" s="59" t="s">
        <v>449</v>
      </c>
      <c r="J12" s="58">
        <v>1</v>
      </c>
      <c r="K12" s="59">
        <v>16053.5</v>
      </c>
      <c r="L12" s="59">
        <v>16053.5</v>
      </c>
    </row>
    <row r="13" spans="1:12" ht="17.25" thickBot="1" x14ac:dyDescent="0.35">
      <c r="A13" s="57">
        <v>44683</v>
      </c>
      <c r="B13" s="58" t="s">
        <v>276</v>
      </c>
      <c r="C13" s="58" t="s">
        <v>277</v>
      </c>
      <c r="D13" s="58"/>
      <c r="E13" s="54" t="s">
        <v>1299</v>
      </c>
      <c r="F13" s="55" t="s">
        <v>279</v>
      </c>
      <c r="G13" s="58">
        <v>731679</v>
      </c>
      <c r="H13" s="58" t="s">
        <v>452</v>
      </c>
      <c r="I13" s="59" t="s">
        <v>449</v>
      </c>
      <c r="J13" s="58">
        <v>1</v>
      </c>
      <c r="K13" s="59">
        <v>16053.5</v>
      </c>
      <c r="L13" s="59">
        <v>16053.5</v>
      </c>
    </row>
    <row r="14" spans="1:12" ht="17.25" thickBot="1" x14ac:dyDescent="0.35">
      <c r="A14" s="57">
        <v>44683</v>
      </c>
      <c r="B14" s="58" t="s">
        <v>276</v>
      </c>
      <c r="C14" s="58" t="s">
        <v>277</v>
      </c>
      <c r="D14" s="58"/>
      <c r="E14" s="54" t="s">
        <v>1299</v>
      </c>
      <c r="F14" s="55" t="s">
        <v>279</v>
      </c>
      <c r="G14" s="58">
        <v>731678</v>
      </c>
      <c r="H14" s="58" t="s">
        <v>452</v>
      </c>
      <c r="I14" s="59" t="s">
        <v>449</v>
      </c>
      <c r="J14" s="58">
        <v>1</v>
      </c>
      <c r="K14" s="59">
        <v>16053.5</v>
      </c>
      <c r="L14" s="59">
        <v>16053.5</v>
      </c>
    </row>
    <row r="15" spans="1:12" ht="17.25" thickBot="1" x14ac:dyDescent="0.35">
      <c r="A15" s="57">
        <v>44683</v>
      </c>
      <c r="B15" s="58" t="s">
        <v>276</v>
      </c>
      <c r="C15" s="58" t="s">
        <v>277</v>
      </c>
      <c r="D15" s="58"/>
      <c r="E15" s="54" t="s">
        <v>1299</v>
      </c>
      <c r="F15" s="55" t="s">
        <v>279</v>
      </c>
      <c r="G15" s="58">
        <v>731677</v>
      </c>
      <c r="H15" s="58" t="s">
        <v>452</v>
      </c>
      <c r="I15" s="59" t="s">
        <v>449</v>
      </c>
      <c r="J15" s="58">
        <v>1</v>
      </c>
      <c r="K15" s="59">
        <v>16053.5</v>
      </c>
      <c r="L15" s="59">
        <v>16053.5</v>
      </c>
    </row>
    <row r="16" spans="1:12" ht="17.25" thickBot="1" x14ac:dyDescent="0.35">
      <c r="A16" s="57">
        <v>44683</v>
      </c>
      <c r="B16" s="58" t="s">
        <v>276</v>
      </c>
      <c r="C16" s="58" t="s">
        <v>277</v>
      </c>
      <c r="D16" s="58"/>
      <c r="E16" s="54" t="s">
        <v>1299</v>
      </c>
      <c r="F16" s="55" t="s">
        <v>279</v>
      </c>
      <c r="G16" s="58">
        <v>731676</v>
      </c>
      <c r="H16" s="58" t="s">
        <v>452</v>
      </c>
      <c r="I16" s="59" t="s">
        <v>449</v>
      </c>
      <c r="J16" s="58">
        <v>1</v>
      </c>
      <c r="K16" s="59">
        <v>16053.5</v>
      </c>
      <c r="L16" s="59">
        <v>16053.5</v>
      </c>
    </row>
    <row r="17" spans="1:12" ht="17.25" thickBot="1" x14ac:dyDescent="0.35">
      <c r="A17" s="57">
        <v>44683</v>
      </c>
      <c r="B17" s="58" t="s">
        <v>276</v>
      </c>
      <c r="C17" s="58" t="s">
        <v>277</v>
      </c>
      <c r="D17" s="58"/>
      <c r="E17" s="54" t="s">
        <v>1299</v>
      </c>
      <c r="F17" s="55" t="s">
        <v>279</v>
      </c>
      <c r="G17" s="58">
        <v>731674</v>
      </c>
      <c r="H17" s="58" t="s">
        <v>452</v>
      </c>
      <c r="I17" s="59" t="s">
        <v>449</v>
      </c>
      <c r="J17" s="58">
        <v>1</v>
      </c>
      <c r="K17" s="59">
        <v>16053.5</v>
      </c>
      <c r="L17" s="59">
        <v>16053.5</v>
      </c>
    </row>
    <row r="18" spans="1:12" ht="17.25" thickBot="1" x14ac:dyDescent="0.35">
      <c r="A18" s="57">
        <v>44683</v>
      </c>
      <c r="B18" s="58" t="s">
        <v>276</v>
      </c>
      <c r="C18" s="58" t="s">
        <v>277</v>
      </c>
      <c r="D18" s="58"/>
      <c r="E18" s="54" t="s">
        <v>1299</v>
      </c>
      <c r="F18" s="55" t="s">
        <v>279</v>
      </c>
      <c r="G18" s="58">
        <v>731673</v>
      </c>
      <c r="H18" s="58" t="s">
        <v>452</v>
      </c>
      <c r="I18" s="59" t="s">
        <v>449</v>
      </c>
      <c r="J18" s="58">
        <v>1</v>
      </c>
      <c r="K18" s="59">
        <v>16053.5</v>
      </c>
      <c r="L18" s="59">
        <v>16053.5</v>
      </c>
    </row>
    <row r="19" spans="1:12" ht="17.25" thickBot="1" x14ac:dyDescent="0.35">
      <c r="A19" s="57">
        <v>44683</v>
      </c>
      <c r="B19" s="58" t="s">
        <v>276</v>
      </c>
      <c r="C19" s="58" t="s">
        <v>277</v>
      </c>
      <c r="D19" s="58"/>
      <c r="E19" s="54" t="s">
        <v>1299</v>
      </c>
      <c r="F19" s="55" t="s">
        <v>279</v>
      </c>
      <c r="G19" s="58">
        <v>731672</v>
      </c>
      <c r="H19" s="58" t="s">
        <v>452</v>
      </c>
      <c r="I19" s="59" t="s">
        <v>449</v>
      </c>
      <c r="J19" s="58">
        <v>1</v>
      </c>
      <c r="K19" s="59">
        <v>16053.5</v>
      </c>
      <c r="L19" s="59">
        <v>16053.5</v>
      </c>
    </row>
    <row r="20" spans="1:12" ht="17.25" thickBot="1" x14ac:dyDescent="0.35">
      <c r="A20" s="57">
        <v>44683</v>
      </c>
      <c r="B20" s="58" t="s">
        <v>276</v>
      </c>
      <c r="C20" s="58" t="s">
        <v>277</v>
      </c>
      <c r="D20" s="58"/>
      <c r="E20" s="54" t="s">
        <v>1299</v>
      </c>
      <c r="F20" s="55" t="s">
        <v>279</v>
      </c>
      <c r="G20" s="58">
        <v>731671</v>
      </c>
      <c r="H20" s="58" t="s">
        <v>452</v>
      </c>
      <c r="I20" s="59" t="s">
        <v>449</v>
      </c>
      <c r="J20" s="58">
        <v>1</v>
      </c>
      <c r="K20" s="59">
        <v>16053.5</v>
      </c>
      <c r="L20" s="59">
        <v>16053.5</v>
      </c>
    </row>
    <row r="21" spans="1:12" ht="17.25" thickBot="1" x14ac:dyDescent="0.35">
      <c r="A21" s="57">
        <v>44683</v>
      </c>
      <c r="B21" s="58" t="s">
        <v>276</v>
      </c>
      <c r="C21" s="58" t="s">
        <v>277</v>
      </c>
      <c r="D21" s="58"/>
      <c r="E21" s="54" t="s">
        <v>1299</v>
      </c>
      <c r="F21" s="55" t="s">
        <v>279</v>
      </c>
      <c r="G21" s="58">
        <v>731670</v>
      </c>
      <c r="H21" s="58" t="s">
        <v>452</v>
      </c>
      <c r="I21" s="59" t="s">
        <v>449</v>
      </c>
      <c r="J21" s="58">
        <v>1</v>
      </c>
      <c r="K21" s="59">
        <v>16053.5</v>
      </c>
      <c r="L21" s="59">
        <v>16053.5</v>
      </c>
    </row>
    <row r="22" spans="1:12" ht="17.25" thickBot="1" x14ac:dyDescent="0.35">
      <c r="A22" s="57">
        <v>44683</v>
      </c>
      <c r="B22" s="58" t="s">
        <v>276</v>
      </c>
      <c r="C22" s="58" t="s">
        <v>277</v>
      </c>
      <c r="D22" s="58"/>
      <c r="E22" s="54" t="s">
        <v>1299</v>
      </c>
      <c r="F22" s="55" t="s">
        <v>279</v>
      </c>
      <c r="G22" s="58">
        <v>731669</v>
      </c>
      <c r="H22" s="58" t="s">
        <v>452</v>
      </c>
      <c r="I22" s="59" t="s">
        <v>449</v>
      </c>
      <c r="J22" s="58">
        <v>1</v>
      </c>
      <c r="K22" s="59">
        <v>16053.5</v>
      </c>
      <c r="L22" s="59">
        <v>16053.5</v>
      </c>
    </row>
    <row r="23" spans="1:12" ht="17.25" thickBot="1" x14ac:dyDescent="0.35">
      <c r="A23" s="57">
        <v>44683</v>
      </c>
      <c r="B23" s="58" t="s">
        <v>276</v>
      </c>
      <c r="C23" s="58" t="s">
        <v>277</v>
      </c>
      <c r="D23" s="58"/>
      <c r="E23" s="54" t="s">
        <v>1299</v>
      </c>
      <c r="F23" s="55" t="s">
        <v>279</v>
      </c>
      <c r="G23" s="58">
        <v>731668</v>
      </c>
      <c r="H23" s="58" t="s">
        <v>452</v>
      </c>
      <c r="I23" s="59" t="s">
        <v>449</v>
      </c>
      <c r="J23" s="58">
        <v>1</v>
      </c>
      <c r="K23" s="59">
        <v>16053.5</v>
      </c>
      <c r="L23" s="59">
        <v>16053.5</v>
      </c>
    </row>
    <row r="24" spans="1:12" ht="17.25" thickBot="1" x14ac:dyDescent="0.35">
      <c r="A24" s="57">
        <v>44683</v>
      </c>
      <c r="B24" s="58" t="s">
        <v>276</v>
      </c>
      <c r="C24" s="58" t="s">
        <v>277</v>
      </c>
      <c r="D24" s="58"/>
      <c r="E24" s="54" t="s">
        <v>1299</v>
      </c>
      <c r="F24" s="55" t="s">
        <v>279</v>
      </c>
      <c r="G24" s="58">
        <v>731667</v>
      </c>
      <c r="H24" s="58" t="s">
        <v>452</v>
      </c>
      <c r="I24" s="59" t="s">
        <v>449</v>
      </c>
      <c r="J24" s="58">
        <v>1</v>
      </c>
      <c r="K24" s="59">
        <v>16053.5</v>
      </c>
      <c r="L24" s="59">
        <v>16053.5</v>
      </c>
    </row>
    <row r="25" spans="1:12" ht="17.25" thickBot="1" x14ac:dyDescent="0.35">
      <c r="A25" s="57">
        <v>44683</v>
      </c>
      <c r="B25" s="58" t="s">
        <v>276</v>
      </c>
      <c r="C25" s="58" t="s">
        <v>277</v>
      </c>
      <c r="D25" s="58"/>
      <c r="E25" s="54" t="s">
        <v>1299</v>
      </c>
      <c r="F25" s="55" t="s">
        <v>279</v>
      </c>
      <c r="G25" s="58">
        <v>731705</v>
      </c>
      <c r="H25" s="58" t="s">
        <v>452</v>
      </c>
      <c r="I25" s="59" t="s">
        <v>449</v>
      </c>
      <c r="J25" s="58">
        <v>1</v>
      </c>
      <c r="K25" s="59">
        <v>16053.5</v>
      </c>
      <c r="L25" s="59">
        <v>16053.5</v>
      </c>
    </row>
    <row r="26" spans="1:12" ht="17.25" thickBot="1" x14ac:dyDescent="0.35">
      <c r="A26" s="57">
        <v>44683</v>
      </c>
      <c r="B26" s="58" t="s">
        <v>276</v>
      </c>
      <c r="C26" s="58" t="s">
        <v>277</v>
      </c>
      <c r="D26" s="58"/>
      <c r="E26" s="54" t="s">
        <v>1299</v>
      </c>
      <c r="F26" s="55" t="s">
        <v>279</v>
      </c>
      <c r="G26" s="58">
        <v>731704</v>
      </c>
      <c r="H26" s="58" t="s">
        <v>452</v>
      </c>
      <c r="I26" s="59" t="s">
        <v>449</v>
      </c>
      <c r="J26" s="58">
        <v>1</v>
      </c>
      <c r="K26" s="59">
        <v>16053.5</v>
      </c>
      <c r="L26" s="59">
        <v>16053.5</v>
      </c>
    </row>
    <row r="27" spans="1:12" ht="17.25" thickBot="1" x14ac:dyDescent="0.35">
      <c r="A27" s="57">
        <v>44683</v>
      </c>
      <c r="B27" s="58" t="s">
        <v>276</v>
      </c>
      <c r="C27" s="58" t="s">
        <v>277</v>
      </c>
      <c r="D27" s="58"/>
      <c r="E27" s="54" t="s">
        <v>1299</v>
      </c>
      <c r="F27" s="55" t="s">
        <v>279</v>
      </c>
      <c r="G27" s="58">
        <v>731703</v>
      </c>
      <c r="H27" s="58" t="s">
        <v>452</v>
      </c>
      <c r="I27" s="59" t="s">
        <v>449</v>
      </c>
      <c r="J27" s="58">
        <v>1</v>
      </c>
      <c r="K27" s="59">
        <v>16053.5</v>
      </c>
      <c r="L27" s="59">
        <v>16053.5</v>
      </c>
    </row>
    <row r="28" spans="1:12" ht="17.25" thickBot="1" x14ac:dyDescent="0.35">
      <c r="A28" s="57">
        <v>44683</v>
      </c>
      <c r="B28" s="58" t="s">
        <v>276</v>
      </c>
      <c r="C28" s="58" t="s">
        <v>277</v>
      </c>
      <c r="D28" s="58"/>
      <c r="E28" s="54" t="s">
        <v>1299</v>
      </c>
      <c r="F28" s="55" t="s">
        <v>279</v>
      </c>
      <c r="G28" s="58">
        <v>731702</v>
      </c>
      <c r="H28" s="58" t="s">
        <v>452</v>
      </c>
      <c r="I28" s="59" t="s">
        <v>449</v>
      </c>
      <c r="J28" s="58">
        <v>1</v>
      </c>
      <c r="K28" s="59">
        <v>16053.5</v>
      </c>
      <c r="L28" s="59">
        <v>16053.5</v>
      </c>
    </row>
    <row r="29" spans="1:12" ht="17.25" thickBot="1" x14ac:dyDescent="0.35">
      <c r="A29" s="57">
        <v>44683</v>
      </c>
      <c r="B29" s="58" t="s">
        <v>276</v>
      </c>
      <c r="C29" s="58" t="s">
        <v>277</v>
      </c>
      <c r="D29" s="58"/>
      <c r="E29" s="54" t="s">
        <v>1299</v>
      </c>
      <c r="F29" s="55" t="s">
        <v>279</v>
      </c>
      <c r="G29" s="58">
        <v>731700</v>
      </c>
      <c r="H29" s="58" t="s">
        <v>452</v>
      </c>
      <c r="I29" s="59" t="s">
        <v>449</v>
      </c>
      <c r="J29" s="58">
        <v>1</v>
      </c>
      <c r="K29" s="59">
        <v>16053.5</v>
      </c>
      <c r="L29" s="59">
        <v>16053.5</v>
      </c>
    </row>
    <row r="30" spans="1:12" ht="17.25" thickBot="1" x14ac:dyDescent="0.35">
      <c r="A30" s="57">
        <v>44683</v>
      </c>
      <c r="B30" s="58" t="s">
        <v>276</v>
      </c>
      <c r="C30" s="58" t="s">
        <v>277</v>
      </c>
      <c r="D30" s="58"/>
      <c r="E30" s="54" t="s">
        <v>1299</v>
      </c>
      <c r="F30" s="55" t="s">
        <v>279</v>
      </c>
      <c r="G30" s="58">
        <v>731701</v>
      </c>
      <c r="H30" s="58" t="s">
        <v>452</v>
      </c>
      <c r="I30" s="59" t="s">
        <v>449</v>
      </c>
      <c r="J30" s="58">
        <v>1</v>
      </c>
      <c r="K30" s="59">
        <v>16053.5</v>
      </c>
      <c r="L30" s="59">
        <v>16053.5</v>
      </c>
    </row>
    <row r="31" spans="1:12" ht="17.25" thickBot="1" x14ac:dyDescent="0.35">
      <c r="A31" s="57">
        <v>44683</v>
      </c>
      <c r="B31" s="58" t="s">
        <v>276</v>
      </c>
      <c r="C31" s="58" t="s">
        <v>277</v>
      </c>
      <c r="D31" s="58"/>
      <c r="E31" s="54" t="s">
        <v>1299</v>
      </c>
      <c r="F31" s="55" t="s">
        <v>279</v>
      </c>
      <c r="G31" s="58">
        <v>731699</v>
      </c>
      <c r="H31" s="58" t="s">
        <v>452</v>
      </c>
      <c r="I31" s="59" t="s">
        <v>449</v>
      </c>
      <c r="J31" s="58">
        <v>1</v>
      </c>
      <c r="K31" s="59">
        <v>16053.5</v>
      </c>
      <c r="L31" s="59">
        <v>16053.5</v>
      </c>
    </row>
    <row r="32" spans="1:12" ht="17.25" thickBot="1" x14ac:dyDescent="0.35">
      <c r="A32" s="57">
        <v>44683</v>
      </c>
      <c r="B32" s="58" t="s">
        <v>276</v>
      </c>
      <c r="C32" s="58" t="s">
        <v>277</v>
      </c>
      <c r="D32" s="58"/>
      <c r="E32" s="54" t="s">
        <v>1299</v>
      </c>
      <c r="F32" s="55" t="s">
        <v>279</v>
      </c>
      <c r="G32" s="58">
        <v>731698</v>
      </c>
      <c r="H32" s="58" t="s">
        <v>452</v>
      </c>
      <c r="I32" s="59" t="s">
        <v>449</v>
      </c>
      <c r="J32" s="58">
        <v>1</v>
      </c>
      <c r="K32" s="59">
        <v>16053.5</v>
      </c>
      <c r="L32" s="59">
        <v>16053.5</v>
      </c>
    </row>
    <row r="33" spans="1:12" ht="17.25" thickBot="1" x14ac:dyDescent="0.35">
      <c r="A33" s="57">
        <v>44683</v>
      </c>
      <c r="B33" s="58" t="s">
        <v>276</v>
      </c>
      <c r="C33" s="58" t="s">
        <v>277</v>
      </c>
      <c r="D33" s="58"/>
      <c r="E33" s="54" t="s">
        <v>1299</v>
      </c>
      <c r="F33" s="55" t="s">
        <v>279</v>
      </c>
      <c r="G33" s="58">
        <v>731697</v>
      </c>
      <c r="H33" s="58" t="s">
        <v>452</v>
      </c>
      <c r="I33" s="59" t="s">
        <v>449</v>
      </c>
      <c r="J33" s="58">
        <v>1</v>
      </c>
      <c r="K33" s="59">
        <v>16053.5</v>
      </c>
      <c r="L33" s="59">
        <v>16053.5</v>
      </c>
    </row>
    <row r="34" spans="1:12" ht="17.25" thickBot="1" x14ac:dyDescent="0.35">
      <c r="A34" s="57">
        <v>44683</v>
      </c>
      <c r="B34" s="58" t="s">
        <v>276</v>
      </c>
      <c r="C34" s="58" t="s">
        <v>277</v>
      </c>
      <c r="D34" s="58"/>
      <c r="E34" s="54" t="s">
        <v>1299</v>
      </c>
      <c r="F34" s="55" t="s">
        <v>279</v>
      </c>
      <c r="G34" s="58">
        <v>731696</v>
      </c>
      <c r="H34" s="58" t="s">
        <v>452</v>
      </c>
      <c r="I34" s="59" t="s">
        <v>449</v>
      </c>
      <c r="J34" s="58">
        <v>1</v>
      </c>
      <c r="K34" s="59">
        <v>16053.5</v>
      </c>
      <c r="L34" s="59">
        <v>16053.5</v>
      </c>
    </row>
    <row r="35" spans="1:12" ht="17.25" thickBot="1" x14ac:dyDescent="0.35">
      <c r="A35" s="57">
        <v>44683</v>
      </c>
      <c r="B35" s="58" t="s">
        <v>276</v>
      </c>
      <c r="C35" s="58" t="s">
        <v>277</v>
      </c>
      <c r="D35" s="58"/>
      <c r="E35" s="54" t="s">
        <v>1299</v>
      </c>
      <c r="F35" s="55" t="s">
        <v>279</v>
      </c>
      <c r="G35" s="58">
        <v>731695</v>
      </c>
      <c r="H35" s="58" t="s">
        <v>452</v>
      </c>
      <c r="I35" s="59" t="s">
        <v>449</v>
      </c>
      <c r="J35" s="58">
        <v>1</v>
      </c>
      <c r="K35" s="59">
        <v>16053.5</v>
      </c>
      <c r="L35" s="59">
        <v>16053.5</v>
      </c>
    </row>
    <row r="36" spans="1:12" ht="17.25" thickBot="1" x14ac:dyDescent="0.35">
      <c r="A36" s="57">
        <v>44683</v>
      </c>
      <c r="B36" s="58" t="s">
        <v>276</v>
      </c>
      <c r="C36" s="58" t="s">
        <v>277</v>
      </c>
      <c r="D36" s="58"/>
      <c r="E36" s="54" t="s">
        <v>1299</v>
      </c>
      <c r="F36" s="55" t="s">
        <v>279</v>
      </c>
      <c r="G36" s="58">
        <v>731694</v>
      </c>
      <c r="H36" s="58" t="s">
        <v>452</v>
      </c>
      <c r="I36" s="59" t="s">
        <v>449</v>
      </c>
      <c r="J36" s="58">
        <v>1</v>
      </c>
      <c r="K36" s="59">
        <v>16053.5</v>
      </c>
      <c r="L36" s="59">
        <v>16053.5</v>
      </c>
    </row>
    <row r="37" spans="1:12" ht="17.25" thickBot="1" x14ac:dyDescent="0.35">
      <c r="A37" s="57">
        <v>44683</v>
      </c>
      <c r="B37" s="58" t="s">
        <v>276</v>
      </c>
      <c r="C37" s="58" t="s">
        <v>277</v>
      </c>
      <c r="D37" s="58"/>
      <c r="E37" s="54" t="s">
        <v>1299</v>
      </c>
      <c r="F37" s="55" t="s">
        <v>279</v>
      </c>
      <c r="G37" s="58">
        <v>731693</v>
      </c>
      <c r="H37" s="58" t="s">
        <v>452</v>
      </c>
      <c r="I37" s="59" t="s">
        <v>449</v>
      </c>
      <c r="J37" s="58">
        <v>1</v>
      </c>
      <c r="K37" s="59">
        <v>16053.5</v>
      </c>
      <c r="L37" s="59">
        <v>16053.5</v>
      </c>
    </row>
    <row r="38" spans="1:12" ht="17.25" thickBot="1" x14ac:dyDescent="0.35">
      <c r="A38" s="57">
        <v>44683</v>
      </c>
      <c r="B38" s="58" t="s">
        <v>276</v>
      </c>
      <c r="C38" s="58" t="s">
        <v>277</v>
      </c>
      <c r="D38" s="58"/>
      <c r="E38" s="54" t="s">
        <v>1299</v>
      </c>
      <c r="F38" s="55" t="s">
        <v>279</v>
      </c>
      <c r="G38" s="58">
        <v>731692</v>
      </c>
      <c r="H38" s="58" t="s">
        <v>452</v>
      </c>
      <c r="I38" s="59" t="s">
        <v>449</v>
      </c>
      <c r="J38" s="58">
        <v>1</v>
      </c>
      <c r="K38" s="59">
        <v>16053.5</v>
      </c>
      <c r="L38" s="59">
        <v>16053.5</v>
      </c>
    </row>
    <row r="39" spans="1:12" ht="17.25" thickBot="1" x14ac:dyDescent="0.35">
      <c r="A39" s="57">
        <v>44683</v>
      </c>
      <c r="B39" s="58" t="s">
        <v>276</v>
      </c>
      <c r="C39" s="58" t="s">
        <v>277</v>
      </c>
      <c r="D39" s="58"/>
      <c r="E39" s="54" t="s">
        <v>1299</v>
      </c>
      <c r="F39" s="55" t="s">
        <v>279</v>
      </c>
      <c r="G39" s="58">
        <v>731691</v>
      </c>
      <c r="H39" s="58" t="s">
        <v>452</v>
      </c>
      <c r="I39" s="59" t="s">
        <v>449</v>
      </c>
      <c r="J39" s="58">
        <v>1</v>
      </c>
      <c r="K39" s="59">
        <v>16053.5</v>
      </c>
      <c r="L39" s="59">
        <v>16053.5</v>
      </c>
    </row>
    <row r="40" spans="1:12" ht="17.25" thickBot="1" x14ac:dyDescent="0.35">
      <c r="A40" s="57">
        <v>44683</v>
      </c>
      <c r="B40" s="58" t="s">
        <v>276</v>
      </c>
      <c r="C40" s="58" t="s">
        <v>277</v>
      </c>
      <c r="D40" s="58"/>
      <c r="E40" s="54" t="s">
        <v>1299</v>
      </c>
      <c r="F40" s="55" t="s">
        <v>279</v>
      </c>
      <c r="G40" s="58">
        <v>731690</v>
      </c>
      <c r="H40" s="58" t="s">
        <v>452</v>
      </c>
      <c r="I40" s="59" t="s">
        <v>449</v>
      </c>
      <c r="J40" s="58">
        <v>1</v>
      </c>
      <c r="K40" s="59">
        <v>16053.5</v>
      </c>
      <c r="L40" s="59">
        <v>16053.5</v>
      </c>
    </row>
    <row r="41" spans="1:12" ht="17.25" thickBot="1" x14ac:dyDescent="0.35">
      <c r="A41" s="57">
        <v>44683</v>
      </c>
      <c r="B41" s="58" t="s">
        <v>276</v>
      </c>
      <c r="C41" s="58" t="s">
        <v>277</v>
      </c>
      <c r="D41" s="58"/>
      <c r="E41" s="54" t="s">
        <v>1299</v>
      </c>
      <c r="F41" s="55" t="s">
        <v>279</v>
      </c>
      <c r="G41" s="58">
        <v>731689</v>
      </c>
      <c r="H41" s="58" t="s">
        <v>452</v>
      </c>
      <c r="I41" s="59" t="s">
        <v>449</v>
      </c>
      <c r="J41" s="58">
        <v>1</v>
      </c>
      <c r="K41" s="59">
        <v>16053.5</v>
      </c>
      <c r="L41" s="59">
        <v>16053.5</v>
      </c>
    </row>
    <row r="42" spans="1:12" ht="17.25" thickBot="1" x14ac:dyDescent="0.35">
      <c r="A42" s="57">
        <v>44683</v>
      </c>
      <c r="B42" s="58" t="s">
        <v>276</v>
      </c>
      <c r="C42" s="58" t="s">
        <v>277</v>
      </c>
      <c r="D42" s="58"/>
      <c r="E42" s="54" t="s">
        <v>1299</v>
      </c>
      <c r="F42" s="55" t="s">
        <v>279</v>
      </c>
      <c r="G42" s="58">
        <v>731675</v>
      </c>
      <c r="H42" s="58" t="s">
        <v>452</v>
      </c>
      <c r="I42" s="59" t="s">
        <v>449</v>
      </c>
      <c r="J42" s="58">
        <v>1</v>
      </c>
      <c r="K42" s="59">
        <v>16053.5</v>
      </c>
      <c r="L42" s="59">
        <v>16053.5</v>
      </c>
    </row>
    <row r="43" spans="1:12" ht="17.25" thickBot="1" x14ac:dyDescent="0.35">
      <c r="A43" s="57">
        <v>44683</v>
      </c>
      <c r="B43" s="58" t="s">
        <v>276</v>
      </c>
      <c r="C43" s="58" t="s">
        <v>277</v>
      </c>
      <c r="D43" s="58"/>
      <c r="E43" s="54" t="s">
        <v>1299</v>
      </c>
      <c r="F43" s="55" t="s">
        <v>279</v>
      </c>
      <c r="G43" s="58">
        <v>731688</v>
      </c>
      <c r="H43" s="58" t="s">
        <v>452</v>
      </c>
      <c r="I43" s="59" t="s">
        <v>449</v>
      </c>
      <c r="J43" s="58">
        <v>1</v>
      </c>
      <c r="K43" s="59">
        <v>16053.5</v>
      </c>
      <c r="L43" s="59">
        <v>16053.5</v>
      </c>
    </row>
    <row r="44" spans="1:12" ht="17.25" thickBot="1" x14ac:dyDescent="0.35">
      <c r="A44" s="57">
        <v>44683</v>
      </c>
      <c r="B44" s="58" t="s">
        <v>276</v>
      </c>
      <c r="C44" s="58" t="s">
        <v>277</v>
      </c>
      <c r="D44" s="58"/>
      <c r="E44" s="54" t="s">
        <v>1299</v>
      </c>
      <c r="F44" s="55" t="s">
        <v>279</v>
      </c>
      <c r="G44" s="58">
        <v>731687</v>
      </c>
      <c r="H44" s="58" t="s">
        <v>452</v>
      </c>
      <c r="I44" s="59" t="s">
        <v>449</v>
      </c>
      <c r="J44" s="58">
        <v>1</v>
      </c>
      <c r="K44" s="59">
        <v>16053.5</v>
      </c>
      <c r="L44" s="59">
        <v>16053.5</v>
      </c>
    </row>
    <row r="45" spans="1:12" ht="17.25" thickBot="1" x14ac:dyDescent="0.35">
      <c r="A45" s="57">
        <v>44683</v>
      </c>
      <c r="B45" s="58" t="s">
        <v>276</v>
      </c>
      <c r="C45" s="58" t="s">
        <v>277</v>
      </c>
      <c r="D45" s="58"/>
      <c r="E45" s="54" t="s">
        <v>1299</v>
      </c>
      <c r="F45" s="55" t="s">
        <v>279</v>
      </c>
      <c r="G45" s="58">
        <v>731686</v>
      </c>
      <c r="H45" s="58" t="s">
        <v>452</v>
      </c>
      <c r="I45" s="59" t="s">
        <v>449</v>
      </c>
      <c r="J45" s="58">
        <v>1</v>
      </c>
      <c r="K45" s="59">
        <v>16053.5</v>
      </c>
      <c r="L45" s="59">
        <v>16053.5</v>
      </c>
    </row>
    <row r="46" spans="1:12" ht="17.25" thickBot="1" x14ac:dyDescent="0.35">
      <c r="A46" s="57">
        <v>44683</v>
      </c>
      <c r="B46" s="58" t="s">
        <v>276</v>
      </c>
      <c r="C46" s="58" t="s">
        <v>277</v>
      </c>
      <c r="D46" s="58"/>
      <c r="E46" s="54" t="s">
        <v>1299</v>
      </c>
      <c r="F46" s="55" t="s">
        <v>279</v>
      </c>
      <c r="G46" s="58">
        <v>731685</v>
      </c>
      <c r="H46" s="58" t="s">
        <v>452</v>
      </c>
      <c r="I46" s="59" t="s">
        <v>449</v>
      </c>
      <c r="J46" s="58">
        <v>1</v>
      </c>
      <c r="K46" s="59">
        <v>16053.5</v>
      </c>
      <c r="L46" s="59">
        <v>16053.5</v>
      </c>
    </row>
    <row r="47" spans="1:12" ht="17.25" thickBot="1" x14ac:dyDescent="0.35">
      <c r="A47" s="57">
        <v>44683</v>
      </c>
      <c r="B47" s="58" t="s">
        <v>276</v>
      </c>
      <c r="C47" s="58" t="s">
        <v>277</v>
      </c>
      <c r="D47" s="58"/>
      <c r="E47" s="54" t="s">
        <v>1299</v>
      </c>
      <c r="F47" s="55" t="s">
        <v>279</v>
      </c>
      <c r="G47" s="58">
        <v>731684</v>
      </c>
      <c r="H47" s="58" t="s">
        <v>452</v>
      </c>
      <c r="I47" s="59" t="s">
        <v>449</v>
      </c>
      <c r="J47" s="58">
        <v>1</v>
      </c>
      <c r="K47" s="59">
        <v>16053.5</v>
      </c>
      <c r="L47" s="59">
        <v>16053.5</v>
      </c>
    </row>
    <row r="48" spans="1:12" ht="17.25" thickBot="1" x14ac:dyDescent="0.35">
      <c r="A48" s="57">
        <v>44683</v>
      </c>
      <c r="B48" s="58" t="s">
        <v>276</v>
      </c>
      <c r="C48" s="58" t="s">
        <v>277</v>
      </c>
      <c r="D48" s="58"/>
      <c r="E48" s="54" t="s">
        <v>1299</v>
      </c>
      <c r="F48" s="55" t="s">
        <v>279</v>
      </c>
      <c r="G48" s="58">
        <v>731683</v>
      </c>
      <c r="H48" s="58" t="s">
        <v>452</v>
      </c>
      <c r="I48" s="59" t="s">
        <v>449</v>
      </c>
      <c r="J48" s="58">
        <v>1</v>
      </c>
      <c r="K48" s="59">
        <v>16053.5</v>
      </c>
      <c r="L48" s="59">
        <v>16053.5</v>
      </c>
    </row>
    <row r="49" spans="1:12" ht="17.25" thickBot="1" x14ac:dyDescent="0.35">
      <c r="A49" s="57">
        <v>44683</v>
      </c>
      <c r="B49" s="58" t="s">
        <v>276</v>
      </c>
      <c r="C49" s="58" t="s">
        <v>277</v>
      </c>
      <c r="D49" s="58"/>
      <c r="E49" s="54" t="s">
        <v>1299</v>
      </c>
      <c r="F49" s="55" t="s">
        <v>279</v>
      </c>
      <c r="G49" s="58">
        <v>731682</v>
      </c>
      <c r="H49" s="58" t="s">
        <v>452</v>
      </c>
      <c r="I49" s="59" t="s">
        <v>449</v>
      </c>
      <c r="J49" s="58">
        <v>1</v>
      </c>
      <c r="K49" s="59">
        <v>16053.5</v>
      </c>
      <c r="L49" s="59">
        <v>16053.5</v>
      </c>
    </row>
    <row r="50" spans="1:12" ht="17.25" thickBot="1" x14ac:dyDescent="0.35">
      <c r="A50" s="57">
        <v>44683</v>
      </c>
      <c r="B50" s="58" t="s">
        <v>276</v>
      </c>
      <c r="C50" s="58" t="s">
        <v>277</v>
      </c>
      <c r="D50" s="58"/>
      <c r="E50" s="54" t="s">
        <v>1299</v>
      </c>
      <c r="F50" s="55" t="s">
        <v>279</v>
      </c>
      <c r="G50" s="58">
        <v>731666</v>
      </c>
      <c r="H50" s="58" t="s">
        <v>452</v>
      </c>
      <c r="I50" s="59" t="s">
        <v>449</v>
      </c>
      <c r="J50" s="58">
        <v>1</v>
      </c>
      <c r="K50" s="59">
        <v>16053.5</v>
      </c>
      <c r="L50" s="59">
        <v>16053.5</v>
      </c>
    </row>
    <row r="51" spans="1:12" ht="17.25" thickBot="1" x14ac:dyDescent="0.35">
      <c r="A51" s="57">
        <v>44683</v>
      </c>
      <c r="B51" s="58" t="s">
        <v>276</v>
      </c>
      <c r="C51" s="58" t="s">
        <v>277</v>
      </c>
      <c r="D51" s="58"/>
      <c r="E51" s="54" t="s">
        <v>1299</v>
      </c>
      <c r="F51" s="55" t="s">
        <v>279</v>
      </c>
      <c r="G51" s="58">
        <v>731665</v>
      </c>
      <c r="H51" s="58" t="s">
        <v>452</v>
      </c>
      <c r="I51" s="59" t="s">
        <v>449</v>
      </c>
      <c r="J51" s="58">
        <v>1</v>
      </c>
      <c r="K51" s="59">
        <v>16053.5</v>
      </c>
      <c r="L51" s="59">
        <v>16053.5</v>
      </c>
    </row>
    <row r="52" spans="1:12" ht="17.25" thickBot="1" x14ac:dyDescent="0.35">
      <c r="A52" s="57">
        <v>44683</v>
      </c>
      <c r="B52" s="58" t="s">
        <v>276</v>
      </c>
      <c r="C52" s="58" t="s">
        <v>277</v>
      </c>
      <c r="D52" s="58"/>
      <c r="E52" s="54" t="s">
        <v>1299</v>
      </c>
      <c r="F52" s="55" t="s">
        <v>279</v>
      </c>
      <c r="G52" s="58">
        <v>731664</v>
      </c>
      <c r="H52" s="58" t="s">
        <v>452</v>
      </c>
      <c r="I52" s="59" t="s">
        <v>449</v>
      </c>
      <c r="J52" s="58">
        <v>1</v>
      </c>
      <c r="K52" s="59">
        <v>16053.5</v>
      </c>
      <c r="L52" s="59">
        <v>16053.5</v>
      </c>
    </row>
    <row r="53" spans="1:12" ht="17.25" thickBot="1" x14ac:dyDescent="0.35">
      <c r="A53" s="57">
        <v>44683</v>
      </c>
      <c r="B53" s="58" t="s">
        <v>276</v>
      </c>
      <c r="C53" s="58" t="s">
        <v>277</v>
      </c>
      <c r="D53" s="58"/>
      <c r="E53" s="54" t="s">
        <v>1299</v>
      </c>
      <c r="F53" s="55" t="s">
        <v>279</v>
      </c>
      <c r="G53" s="58">
        <v>731663</v>
      </c>
      <c r="H53" s="58" t="s">
        <v>452</v>
      </c>
      <c r="I53" s="59" t="s">
        <v>449</v>
      </c>
      <c r="J53" s="58">
        <v>1</v>
      </c>
      <c r="K53" s="59">
        <v>16053.5</v>
      </c>
      <c r="L53" s="59">
        <v>16053.5</v>
      </c>
    </row>
    <row r="54" spans="1:12" ht="17.25" thickBot="1" x14ac:dyDescent="0.35">
      <c r="A54" s="57">
        <v>44683</v>
      </c>
      <c r="B54" s="58" t="s">
        <v>276</v>
      </c>
      <c r="C54" s="58" t="s">
        <v>277</v>
      </c>
      <c r="D54" s="58"/>
      <c r="E54" s="54" t="s">
        <v>1299</v>
      </c>
      <c r="F54" s="55" t="s">
        <v>279</v>
      </c>
      <c r="G54" s="58">
        <v>731662</v>
      </c>
      <c r="H54" s="58" t="s">
        <v>452</v>
      </c>
      <c r="I54" s="59" t="s">
        <v>449</v>
      </c>
      <c r="J54" s="58">
        <v>1</v>
      </c>
      <c r="K54" s="59">
        <v>16053.5</v>
      </c>
      <c r="L54" s="59">
        <v>16053.5</v>
      </c>
    </row>
    <row r="55" spans="1:12" ht="17.25" thickBot="1" x14ac:dyDescent="0.35">
      <c r="A55" s="57">
        <v>44683</v>
      </c>
      <c r="B55" s="58" t="s">
        <v>276</v>
      </c>
      <c r="C55" s="58" t="s">
        <v>277</v>
      </c>
      <c r="D55" s="58"/>
      <c r="E55" s="54" t="s">
        <v>1299</v>
      </c>
      <c r="F55" s="55" t="s">
        <v>279</v>
      </c>
      <c r="G55" s="58">
        <v>731661</v>
      </c>
      <c r="H55" s="58" t="s">
        <v>452</v>
      </c>
      <c r="I55" s="59" t="s">
        <v>449</v>
      </c>
      <c r="J55" s="58">
        <v>1</v>
      </c>
      <c r="K55" s="59">
        <v>16053.5</v>
      </c>
      <c r="L55" s="59">
        <v>16053.5</v>
      </c>
    </row>
    <row r="56" spans="1:12" ht="17.25" thickBot="1" x14ac:dyDescent="0.35">
      <c r="A56" s="57">
        <v>44683</v>
      </c>
      <c r="B56" s="58" t="s">
        <v>276</v>
      </c>
      <c r="C56" s="58" t="s">
        <v>277</v>
      </c>
      <c r="D56" s="58"/>
      <c r="E56" s="54" t="s">
        <v>1299</v>
      </c>
      <c r="F56" s="55" t="s">
        <v>279</v>
      </c>
      <c r="G56" s="58">
        <v>731660</v>
      </c>
      <c r="H56" s="58" t="s">
        <v>452</v>
      </c>
      <c r="I56" s="59" t="s">
        <v>449</v>
      </c>
      <c r="J56" s="58">
        <v>1</v>
      </c>
      <c r="K56" s="59">
        <v>16053.5</v>
      </c>
      <c r="L56" s="59">
        <v>16053.5</v>
      </c>
    </row>
    <row r="57" spans="1:12" ht="17.25" thickBot="1" x14ac:dyDescent="0.35">
      <c r="A57" s="57">
        <v>44683</v>
      </c>
      <c r="B57" s="58" t="s">
        <v>276</v>
      </c>
      <c r="C57" s="58" t="s">
        <v>277</v>
      </c>
      <c r="D57" s="58"/>
      <c r="E57" s="54" t="s">
        <v>1299</v>
      </c>
      <c r="F57" s="55" t="s">
        <v>279</v>
      </c>
      <c r="G57" s="58">
        <v>731659</v>
      </c>
      <c r="H57" s="58" t="s">
        <v>452</v>
      </c>
      <c r="I57" s="59" t="s">
        <v>449</v>
      </c>
      <c r="J57" s="58">
        <v>1</v>
      </c>
      <c r="K57" s="59">
        <v>16053.5</v>
      </c>
      <c r="L57" s="59">
        <v>16053.5</v>
      </c>
    </row>
    <row r="58" spans="1:12" ht="17.25" thickBot="1" x14ac:dyDescent="0.35">
      <c r="A58" s="57">
        <v>44683</v>
      </c>
      <c r="B58" s="58" t="s">
        <v>276</v>
      </c>
      <c r="C58" s="58" t="s">
        <v>277</v>
      </c>
      <c r="D58" s="58"/>
      <c r="E58" s="54" t="s">
        <v>1299</v>
      </c>
      <c r="F58" s="55" t="s">
        <v>279</v>
      </c>
      <c r="G58" s="58">
        <v>731657</v>
      </c>
      <c r="H58" s="58" t="s">
        <v>452</v>
      </c>
      <c r="I58" s="59" t="s">
        <v>449</v>
      </c>
      <c r="J58" s="58">
        <v>1</v>
      </c>
      <c r="K58" s="59">
        <v>16053.5</v>
      </c>
      <c r="L58" s="59">
        <v>16053.5</v>
      </c>
    </row>
    <row r="59" spans="1:12" ht="17.25" thickBot="1" x14ac:dyDescent="0.35">
      <c r="A59" s="57">
        <v>44683</v>
      </c>
      <c r="B59" s="58" t="s">
        <v>276</v>
      </c>
      <c r="C59" s="58" t="s">
        <v>277</v>
      </c>
      <c r="D59" s="58"/>
      <c r="E59" s="54" t="s">
        <v>1299</v>
      </c>
      <c r="F59" s="55" t="s">
        <v>279</v>
      </c>
      <c r="G59" s="58">
        <v>731656</v>
      </c>
      <c r="H59" s="58" t="s">
        <v>452</v>
      </c>
      <c r="I59" s="59" t="s">
        <v>449</v>
      </c>
      <c r="J59" s="58">
        <v>1</v>
      </c>
      <c r="K59" s="59">
        <v>16053.5</v>
      </c>
      <c r="L59" s="59">
        <v>16053.5</v>
      </c>
    </row>
    <row r="60" spans="1:12" ht="17.25" thickBot="1" x14ac:dyDescent="0.35">
      <c r="A60" s="57">
        <v>44683</v>
      </c>
      <c r="B60" s="58" t="s">
        <v>276</v>
      </c>
      <c r="C60" s="58" t="s">
        <v>277</v>
      </c>
      <c r="D60" s="58"/>
      <c r="E60" s="54" t="s">
        <v>1299</v>
      </c>
      <c r="F60" s="55" t="s">
        <v>279</v>
      </c>
      <c r="G60" s="58">
        <v>731655</v>
      </c>
      <c r="H60" s="58" t="s">
        <v>452</v>
      </c>
      <c r="I60" s="59" t="s">
        <v>449</v>
      </c>
      <c r="J60" s="58">
        <v>1</v>
      </c>
      <c r="K60" s="59">
        <v>16053.5</v>
      </c>
      <c r="L60" s="59">
        <v>16053.5</v>
      </c>
    </row>
    <row r="61" spans="1:12" ht="17.25" thickBot="1" x14ac:dyDescent="0.35">
      <c r="A61" s="57">
        <v>44683</v>
      </c>
      <c r="B61" s="58" t="s">
        <v>276</v>
      </c>
      <c r="C61" s="58" t="s">
        <v>277</v>
      </c>
      <c r="D61" s="58"/>
      <c r="E61" s="54" t="s">
        <v>1299</v>
      </c>
      <c r="F61" s="55" t="s">
        <v>279</v>
      </c>
      <c r="G61" s="58">
        <v>731654</v>
      </c>
      <c r="H61" s="58" t="s">
        <v>452</v>
      </c>
      <c r="I61" s="59" t="s">
        <v>449</v>
      </c>
      <c r="J61" s="58">
        <v>1</v>
      </c>
      <c r="K61" s="59">
        <v>16053.5</v>
      </c>
      <c r="L61" s="59">
        <v>16053.5</v>
      </c>
    </row>
    <row r="62" spans="1:12" ht="17.25" thickBot="1" x14ac:dyDescent="0.35">
      <c r="A62" s="57">
        <v>44683</v>
      </c>
      <c r="B62" s="58" t="s">
        <v>276</v>
      </c>
      <c r="C62" s="58" t="s">
        <v>277</v>
      </c>
      <c r="D62" s="58"/>
      <c r="E62" s="54" t="s">
        <v>1299</v>
      </c>
      <c r="F62" s="55" t="s">
        <v>279</v>
      </c>
      <c r="G62" s="58">
        <v>731653</v>
      </c>
      <c r="H62" s="58" t="s">
        <v>452</v>
      </c>
      <c r="I62" s="59" t="s">
        <v>449</v>
      </c>
      <c r="J62" s="58">
        <v>1</v>
      </c>
      <c r="K62" s="59">
        <v>16053.5</v>
      </c>
      <c r="L62" s="59">
        <v>16053.5</v>
      </c>
    </row>
    <row r="63" spans="1:12" ht="17.25" thickBot="1" x14ac:dyDescent="0.35">
      <c r="A63" s="57">
        <v>44683</v>
      </c>
      <c r="B63" s="58" t="s">
        <v>276</v>
      </c>
      <c r="C63" s="58" t="s">
        <v>277</v>
      </c>
      <c r="D63" s="58"/>
      <c r="E63" s="54" t="s">
        <v>1299</v>
      </c>
      <c r="F63" s="55" t="s">
        <v>279</v>
      </c>
      <c r="G63" s="58">
        <v>731652</v>
      </c>
      <c r="H63" s="58" t="s">
        <v>452</v>
      </c>
      <c r="I63" s="59" t="s">
        <v>449</v>
      </c>
      <c r="J63" s="58">
        <v>1</v>
      </c>
      <c r="K63" s="59">
        <v>16053.5</v>
      </c>
      <c r="L63" s="59">
        <v>16053.5</v>
      </c>
    </row>
    <row r="64" spans="1:12" ht="17.25" thickBot="1" x14ac:dyDescent="0.35">
      <c r="A64" s="57">
        <v>44683</v>
      </c>
      <c r="B64" s="58" t="s">
        <v>276</v>
      </c>
      <c r="C64" s="58" t="s">
        <v>277</v>
      </c>
      <c r="D64" s="58"/>
      <c r="E64" s="54" t="s">
        <v>1299</v>
      </c>
      <c r="F64" s="55" t="s">
        <v>279</v>
      </c>
      <c r="G64" s="58">
        <v>731651</v>
      </c>
      <c r="H64" s="58" t="s">
        <v>452</v>
      </c>
      <c r="I64" s="59" t="s">
        <v>449</v>
      </c>
      <c r="J64" s="58">
        <v>1</v>
      </c>
      <c r="K64" s="59">
        <v>16053.5</v>
      </c>
      <c r="L64" s="59">
        <v>16053.5</v>
      </c>
    </row>
    <row r="65" spans="1:12" ht="17.25" thickBot="1" x14ac:dyDescent="0.35">
      <c r="A65" s="57">
        <v>44683</v>
      </c>
      <c r="B65" s="58" t="s">
        <v>276</v>
      </c>
      <c r="C65" s="58" t="s">
        <v>277</v>
      </c>
      <c r="D65" s="58"/>
      <c r="E65" s="54" t="s">
        <v>1299</v>
      </c>
      <c r="F65" s="55" t="s">
        <v>279</v>
      </c>
      <c r="G65" s="58">
        <v>731650</v>
      </c>
      <c r="H65" s="58" t="s">
        <v>452</v>
      </c>
      <c r="I65" s="59" t="s">
        <v>449</v>
      </c>
      <c r="J65" s="58">
        <v>1</v>
      </c>
      <c r="K65" s="59">
        <v>16053.5</v>
      </c>
      <c r="L65" s="59">
        <v>16053.5</v>
      </c>
    </row>
    <row r="66" spans="1:12" ht="17.25" thickBot="1" x14ac:dyDescent="0.35">
      <c r="A66" s="57">
        <v>44683</v>
      </c>
      <c r="B66" s="58" t="s">
        <v>276</v>
      </c>
      <c r="C66" s="58" t="s">
        <v>277</v>
      </c>
      <c r="D66" s="58"/>
      <c r="E66" s="54" t="s">
        <v>1299</v>
      </c>
      <c r="F66" s="55" t="s">
        <v>279</v>
      </c>
      <c r="G66" s="58">
        <v>731649</v>
      </c>
      <c r="H66" s="58" t="s">
        <v>452</v>
      </c>
      <c r="I66" s="59" t="s">
        <v>449</v>
      </c>
      <c r="J66" s="58">
        <v>1</v>
      </c>
      <c r="K66" s="59">
        <v>16053.5</v>
      </c>
      <c r="L66" s="59">
        <v>16053.5</v>
      </c>
    </row>
    <row r="67" spans="1:12" ht="17.25" thickBot="1" x14ac:dyDescent="0.35">
      <c r="A67" s="57">
        <v>44683</v>
      </c>
      <c r="B67" s="58" t="s">
        <v>276</v>
      </c>
      <c r="C67" s="58" t="s">
        <v>277</v>
      </c>
      <c r="D67" s="58"/>
      <c r="E67" s="54" t="s">
        <v>1299</v>
      </c>
      <c r="F67" s="55" t="s">
        <v>279</v>
      </c>
      <c r="G67" s="58">
        <v>731648</v>
      </c>
      <c r="H67" s="58" t="s">
        <v>452</v>
      </c>
      <c r="I67" s="59" t="s">
        <v>449</v>
      </c>
      <c r="J67" s="58">
        <v>1</v>
      </c>
      <c r="K67" s="59">
        <v>16053.5</v>
      </c>
      <c r="L67" s="59">
        <v>16053.5</v>
      </c>
    </row>
    <row r="68" spans="1:12" ht="17.25" thickBot="1" x14ac:dyDescent="0.35">
      <c r="A68" s="57">
        <v>44683</v>
      </c>
      <c r="B68" s="58" t="s">
        <v>276</v>
      </c>
      <c r="C68" s="58" t="s">
        <v>277</v>
      </c>
      <c r="D68" s="58"/>
      <c r="E68" s="54" t="s">
        <v>1299</v>
      </c>
      <c r="F68" s="55" t="s">
        <v>279</v>
      </c>
      <c r="G68" s="58">
        <v>731647</v>
      </c>
      <c r="H68" s="58" t="s">
        <v>452</v>
      </c>
      <c r="I68" s="59" t="s">
        <v>449</v>
      </c>
      <c r="J68" s="58">
        <v>1</v>
      </c>
      <c r="K68" s="59">
        <v>16053.5</v>
      </c>
      <c r="L68" s="59">
        <v>16053.5</v>
      </c>
    </row>
    <row r="69" spans="1:12" ht="17.25" thickBot="1" x14ac:dyDescent="0.35">
      <c r="A69" s="57">
        <v>44683</v>
      </c>
      <c r="B69" s="58" t="s">
        <v>276</v>
      </c>
      <c r="C69" s="58" t="s">
        <v>277</v>
      </c>
      <c r="D69" s="58"/>
      <c r="E69" s="54" t="s">
        <v>1299</v>
      </c>
      <c r="F69" s="55" t="s">
        <v>279</v>
      </c>
      <c r="G69" s="58">
        <v>731646</v>
      </c>
      <c r="H69" s="58" t="s">
        <v>452</v>
      </c>
      <c r="I69" s="59" t="s">
        <v>449</v>
      </c>
      <c r="J69" s="58">
        <v>1</v>
      </c>
      <c r="K69" s="59">
        <v>16053.5</v>
      </c>
      <c r="L69" s="59">
        <v>16053.5</v>
      </c>
    </row>
    <row r="70" spans="1:12" ht="17.25" thickBot="1" x14ac:dyDescent="0.35">
      <c r="A70" s="57">
        <v>44683</v>
      </c>
      <c r="B70" s="58" t="s">
        <v>276</v>
      </c>
      <c r="C70" s="58" t="s">
        <v>277</v>
      </c>
      <c r="D70" s="58"/>
      <c r="E70" s="54" t="s">
        <v>1299</v>
      </c>
      <c r="F70" s="55" t="s">
        <v>279</v>
      </c>
      <c r="G70" s="58">
        <v>731645</v>
      </c>
      <c r="H70" s="58" t="s">
        <v>452</v>
      </c>
      <c r="I70" s="59" t="s">
        <v>449</v>
      </c>
      <c r="J70" s="58">
        <v>1</v>
      </c>
      <c r="K70" s="59">
        <v>16053.5</v>
      </c>
      <c r="L70" s="59">
        <v>16053.5</v>
      </c>
    </row>
    <row r="71" spans="1:12" ht="17.25" thickBot="1" x14ac:dyDescent="0.35">
      <c r="A71" s="57">
        <v>44683</v>
      </c>
      <c r="B71" s="58" t="s">
        <v>276</v>
      </c>
      <c r="C71" s="58" t="s">
        <v>277</v>
      </c>
      <c r="D71" s="58"/>
      <c r="E71" s="54" t="s">
        <v>1299</v>
      </c>
      <c r="F71" s="55" t="s">
        <v>279</v>
      </c>
      <c r="G71" s="58">
        <v>731644</v>
      </c>
      <c r="H71" s="58" t="s">
        <v>452</v>
      </c>
      <c r="I71" s="59" t="s">
        <v>449</v>
      </c>
      <c r="J71" s="58">
        <v>1</v>
      </c>
      <c r="K71" s="59">
        <v>16053.5</v>
      </c>
      <c r="L71" s="59">
        <v>16053.5</v>
      </c>
    </row>
    <row r="72" spans="1:12" ht="17.25" thickBot="1" x14ac:dyDescent="0.35">
      <c r="A72" s="57">
        <v>44683</v>
      </c>
      <c r="B72" s="58" t="s">
        <v>276</v>
      </c>
      <c r="C72" s="58" t="s">
        <v>277</v>
      </c>
      <c r="D72" s="58"/>
      <c r="E72" s="54" t="s">
        <v>1299</v>
      </c>
      <c r="F72" s="55" t="s">
        <v>279</v>
      </c>
      <c r="G72" s="58">
        <v>731643</v>
      </c>
      <c r="H72" s="58" t="s">
        <v>452</v>
      </c>
      <c r="I72" s="59" t="s">
        <v>449</v>
      </c>
      <c r="J72" s="58">
        <v>1</v>
      </c>
      <c r="K72" s="59">
        <v>16053.5</v>
      </c>
      <c r="L72" s="59">
        <v>16053.5</v>
      </c>
    </row>
    <row r="73" spans="1:12" ht="17.25" thickBot="1" x14ac:dyDescent="0.35">
      <c r="A73" s="57">
        <v>44683</v>
      </c>
      <c r="B73" s="58" t="s">
        <v>276</v>
      </c>
      <c r="C73" s="58" t="s">
        <v>277</v>
      </c>
      <c r="D73" s="58"/>
      <c r="E73" s="54" t="s">
        <v>1299</v>
      </c>
      <c r="F73" s="55" t="s">
        <v>279</v>
      </c>
      <c r="G73" s="58">
        <v>731642</v>
      </c>
      <c r="H73" s="58" t="s">
        <v>452</v>
      </c>
      <c r="I73" s="59" t="s">
        <v>449</v>
      </c>
      <c r="J73" s="58">
        <v>1</v>
      </c>
      <c r="K73" s="59">
        <v>16053.5</v>
      </c>
      <c r="L73" s="59">
        <v>16053.5</v>
      </c>
    </row>
    <row r="74" spans="1:12" ht="17.25" thickBot="1" x14ac:dyDescent="0.35">
      <c r="A74" s="57">
        <v>44683</v>
      </c>
      <c r="B74" s="58" t="s">
        <v>838</v>
      </c>
      <c r="C74" s="58" t="s">
        <v>839</v>
      </c>
      <c r="D74" s="58"/>
      <c r="E74" s="54" t="s">
        <v>1299</v>
      </c>
      <c r="F74" s="55" t="s">
        <v>274</v>
      </c>
      <c r="G74" s="58">
        <v>60833556</v>
      </c>
      <c r="H74" s="58" t="s">
        <v>181</v>
      </c>
      <c r="I74" s="59" t="s">
        <v>475</v>
      </c>
      <c r="J74" s="58">
        <v>90</v>
      </c>
      <c r="K74" s="59">
        <v>204.3</v>
      </c>
      <c r="L74" s="59">
        <v>2.27</v>
      </c>
    </row>
    <row r="75" spans="1:12" ht="17.25" thickBot="1" x14ac:dyDescent="0.35">
      <c r="A75" s="57">
        <v>44683</v>
      </c>
      <c r="B75" s="58" t="s">
        <v>885</v>
      </c>
      <c r="C75" s="58" t="s">
        <v>886</v>
      </c>
      <c r="D75" s="58"/>
      <c r="E75" s="54" t="s">
        <v>1299</v>
      </c>
      <c r="F75" s="55" t="s">
        <v>274</v>
      </c>
      <c r="G75" s="58">
        <v>60833556</v>
      </c>
      <c r="H75" s="58" t="s">
        <v>181</v>
      </c>
      <c r="I75" s="59" t="s">
        <v>475</v>
      </c>
      <c r="J75" s="58">
        <v>30</v>
      </c>
      <c r="K75" s="59">
        <v>805.2</v>
      </c>
      <c r="L75" s="59">
        <v>26.84</v>
      </c>
    </row>
    <row r="76" spans="1:12" ht="17.25" thickBot="1" x14ac:dyDescent="0.35">
      <c r="A76" s="57">
        <v>44683</v>
      </c>
      <c r="B76" s="58" t="s">
        <v>887</v>
      </c>
      <c r="C76" s="58" t="s">
        <v>888</v>
      </c>
      <c r="D76" s="58"/>
      <c r="E76" s="54" t="s">
        <v>1299</v>
      </c>
      <c r="F76" s="55" t="s">
        <v>274</v>
      </c>
      <c r="G76" s="58">
        <v>60833556</v>
      </c>
      <c r="H76" s="58" t="s">
        <v>181</v>
      </c>
      <c r="I76" s="59" t="s">
        <v>475</v>
      </c>
      <c r="J76" s="58">
        <v>12</v>
      </c>
      <c r="K76" s="59">
        <v>121.75992000000001</v>
      </c>
      <c r="L76" s="59">
        <v>10.146660000000001</v>
      </c>
    </row>
    <row r="77" spans="1:12" ht="17.25" thickBot="1" x14ac:dyDescent="0.35">
      <c r="A77" s="57">
        <v>44683</v>
      </c>
      <c r="B77" s="58" t="s">
        <v>889</v>
      </c>
      <c r="C77" s="58" t="s">
        <v>890</v>
      </c>
      <c r="D77" s="58"/>
      <c r="E77" s="54" t="s">
        <v>1299</v>
      </c>
      <c r="F77" s="55" t="s">
        <v>274</v>
      </c>
      <c r="G77" s="58">
        <v>60833556</v>
      </c>
      <c r="H77" s="58" t="s">
        <v>181</v>
      </c>
      <c r="I77" s="59" t="s">
        <v>475</v>
      </c>
      <c r="J77" s="58">
        <v>15000</v>
      </c>
      <c r="K77" s="59">
        <v>66513</v>
      </c>
      <c r="L77" s="59">
        <v>4.4341999999999997</v>
      </c>
    </row>
    <row r="78" spans="1:12" ht="17.25" thickBot="1" x14ac:dyDescent="0.35">
      <c r="A78" s="57">
        <v>44683</v>
      </c>
      <c r="B78" s="58" t="s">
        <v>891</v>
      </c>
      <c r="C78" s="58" t="s">
        <v>892</v>
      </c>
      <c r="D78" s="58"/>
      <c r="E78" s="54" t="s">
        <v>1299</v>
      </c>
      <c r="F78" s="55" t="s">
        <v>274</v>
      </c>
      <c r="G78" s="58">
        <v>60833556</v>
      </c>
      <c r="H78" s="58" t="s">
        <v>181</v>
      </c>
      <c r="I78" s="59" t="s">
        <v>475</v>
      </c>
      <c r="J78" s="58">
        <v>50</v>
      </c>
      <c r="K78" s="59">
        <v>383.2</v>
      </c>
      <c r="L78" s="59">
        <v>7.6639999999999997</v>
      </c>
    </row>
    <row r="79" spans="1:12" ht="17.25" thickBot="1" x14ac:dyDescent="0.35">
      <c r="A79" s="57">
        <v>44683</v>
      </c>
      <c r="B79" s="58" t="s">
        <v>834</v>
      </c>
      <c r="C79" s="58" t="s">
        <v>835</v>
      </c>
      <c r="D79" s="58"/>
      <c r="E79" s="54" t="s">
        <v>1299</v>
      </c>
      <c r="F79" s="55" t="s">
        <v>274</v>
      </c>
      <c r="G79" s="58">
        <v>60833556</v>
      </c>
      <c r="H79" s="58" t="s">
        <v>181</v>
      </c>
      <c r="I79" s="59" t="s">
        <v>475</v>
      </c>
      <c r="J79" s="58">
        <v>50</v>
      </c>
      <c r="K79" s="59">
        <v>867</v>
      </c>
      <c r="L79" s="59">
        <v>17.34</v>
      </c>
    </row>
    <row r="80" spans="1:12" ht="17.25" thickBot="1" x14ac:dyDescent="0.35">
      <c r="A80" s="57">
        <v>44683</v>
      </c>
      <c r="B80" s="58" t="s">
        <v>856</v>
      </c>
      <c r="C80" s="58" t="s">
        <v>857</v>
      </c>
      <c r="D80" s="58"/>
      <c r="E80" s="54" t="s">
        <v>1299</v>
      </c>
      <c r="F80" s="55" t="s">
        <v>274</v>
      </c>
      <c r="G80" s="58">
        <v>60833556</v>
      </c>
      <c r="H80" s="58" t="s">
        <v>181</v>
      </c>
      <c r="I80" s="59" t="s">
        <v>475</v>
      </c>
      <c r="J80" s="58">
        <v>15</v>
      </c>
      <c r="K80" s="59">
        <v>120.44999999999999</v>
      </c>
      <c r="L80" s="59">
        <v>8.0299999999999994</v>
      </c>
    </row>
    <row r="81" spans="1:12" ht="17.25" thickBot="1" x14ac:dyDescent="0.35">
      <c r="A81" s="57">
        <v>44683</v>
      </c>
      <c r="B81" s="58" t="s">
        <v>847</v>
      </c>
      <c r="C81" s="58" t="s">
        <v>848</v>
      </c>
      <c r="D81" s="58"/>
      <c r="E81" s="54" t="s">
        <v>1299</v>
      </c>
      <c r="F81" s="55" t="s">
        <v>274</v>
      </c>
      <c r="G81" s="58">
        <v>60833556</v>
      </c>
      <c r="H81" s="58" t="s">
        <v>181</v>
      </c>
      <c r="I81" s="59" t="s">
        <v>475</v>
      </c>
      <c r="J81" s="58">
        <v>3</v>
      </c>
      <c r="K81" s="59">
        <v>106.94999999999999</v>
      </c>
      <c r="L81" s="59">
        <v>35.65</v>
      </c>
    </row>
    <row r="82" spans="1:12" ht="17.25" thickBot="1" x14ac:dyDescent="0.35">
      <c r="A82" s="57">
        <v>44683</v>
      </c>
      <c r="B82" s="58" t="s">
        <v>853</v>
      </c>
      <c r="C82" s="58" t="s">
        <v>854</v>
      </c>
      <c r="D82" s="58"/>
      <c r="E82" s="54" t="s">
        <v>1299</v>
      </c>
      <c r="F82" s="55" t="s">
        <v>274</v>
      </c>
      <c r="G82" s="58">
        <v>60833556</v>
      </c>
      <c r="H82" s="58" t="s">
        <v>181</v>
      </c>
      <c r="I82" s="59" t="s">
        <v>475</v>
      </c>
      <c r="J82" s="58">
        <v>5000</v>
      </c>
      <c r="K82" s="59">
        <v>20976</v>
      </c>
      <c r="L82" s="59">
        <v>4.1951999999999998</v>
      </c>
    </row>
    <row r="83" spans="1:12" ht="17.25" thickBot="1" x14ac:dyDescent="0.35">
      <c r="A83" s="57">
        <v>44683</v>
      </c>
      <c r="B83" s="58" t="s">
        <v>893</v>
      </c>
      <c r="C83" s="58" t="s">
        <v>894</v>
      </c>
      <c r="D83" s="58"/>
      <c r="E83" s="54" t="s">
        <v>1299</v>
      </c>
      <c r="F83" s="55" t="s">
        <v>274</v>
      </c>
      <c r="G83" s="58">
        <v>60833556</v>
      </c>
      <c r="H83" s="58" t="s">
        <v>181</v>
      </c>
      <c r="I83" s="59" t="s">
        <v>475</v>
      </c>
      <c r="J83" s="58">
        <v>5000</v>
      </c>
      <c r="K83" s="59">
        <v>14682</v>
      </c>
      <c r="L83" s="59">
        <v>2.9363999999999999</v>
      </c>
    </row>
    <row r="84" spans="1:12" ht="17.25" thickBot="1" x14ac:dyDescent="0.35">
      <c r="A84" s="57">
        <v>44683</v>
      </c>
      <c r="B84" s="58" t="s">
        <v>895</v>
      </c>
      <c r="C84" s="58" t="s">
        <v>896</v>
      </c>
      <c r="D84" s="58"/>
      <c r="E84" s="54" t="s">
        <v>1299</v>
      </c>
      <c r="F84" s="55" t="s">
        <v>274</v>
      </c>
      <c r="G84" s="58">
        <v>60833556</v>
      </c>
      <c r="H84" s="58" t="s">
        <v>181</v>
      </c>
      <c r="I84" s="59" t="s">
        <v>475</v>
      </c>
      <c r="J84" s="58">
        <v>3000</v>
      </c>
      <c r="K84" s="59">
        <v>29130.000000000004</v>
      </c>
      <c r="L84" s="59">
        <v>9.7100000000000009</v>
      </c>
    </row>
    <row r="85" spans="1:12" ht="17.25" thickBot="1" x14ac:dyDescent="0.35">
      <c r="A85" s="57">
        <v>44683</v>
      </c>
      <c r="B85" s="58" t="s">
        <v>844</v>
      </c>
      <c r="C85" s="58" t="s">
        <v>845</v>
      </c>
      <c r="D85" s="58"/>
      <c r="E85" s="54" t="s">
        <v>1299</v>
      </c>
      <c r="F85" s="55" t="s">
        <v>274</v>
      </c>
      <c r="G85" s="58">
        <v>60833556</v>
      </c>
      <c r="H85" s="58" t="s">
        <v>181</v>
      </c>
      <c r="I85" s="59" t="s">
        <v>475</v>
      </c>
      <c r="J85" s="58">
        <v>400</v>
      </c>
      <c r="K85" s="59">
        <v>15708.000000000002</v>
      </c>
      <c r="L85" s="59">
        <v>39.270000000000003</v>
      </c>
    </row>
    <row r="86" spans="1:12" ht="17.25" thickBot="1" x14ac:dyDescent="0.35">
      <c r="A86" s="57">
        <v>44683</v>
      </c>
      <c r="B86" s="58" t="s">
        <v>911</v>
      </c>
      <c r="C86" s="58" t="s">
        <v>912</v>
      </c>
      <c r="D86" s="58"/>
      <c r="E86" s="54" t="s">
        <v>1299</v>
      </c>
      <c r="F86" s="55" t="s">
        <v>552</v>
      </c>
      <c r="G86" s="58">
        <v>60833557</v>
      </c>
      <c r="H86" s="58" t="s">
        <v>914</v>
      </c>
      <c r="I86" s="59" t="s">
        <v>475</v>
      </c>
      <c r="J86" s="58">
        <v>30</v>
      </c>
      <c r="K86" s="59">
        <v>431.70000000000005</v>
      </c>
      <c r="L86" s="59">
        <v>14.39</v>
      </c>
    </row>
    <row r="87" spans="1:12" ht="17.25" thickBot="1" x14ac:dyDescent="0.35">
      <c r="A87" s="57">
        <v>44683</v>
      </c>
      <c r="B87" s="58" t="s">
        <v>751</v>
      </c>
      <c r="C87" s="58" t="s">
        <v>752</v>
      </c>
      <c r="D87" s="58"/>
      <c r="E87" s="54" t="s">
        <v>1299</v>
      </c>
      <c r="F87" s="55" t="s">
        <v>552</v>
      </c>
      <c r="G87" s="58">
        <v>60833557</v>
      </c>
      <c r="H87" s="58" t="s">
        <v>914</v>
      </c>
      <c r="I87" s="59" t="s">
        <v>475</v>
      </c>
      <c r="J87" s="58">
        <v>500</v>
      </c>
      <c r="K87" s="59">
        <v>16596</v>
      </c>
      <c r="L87" s="59">
        <v>33.192</v>
      </c>
    </row>
    <row r="88" spans="1:12" ht="17.25" thickBot="1" x14ac:dyDescent="0.35">
      <c r="A88" s="57">
        <v>44684</v>
      </c>
      <c r="B88" s="58" t="s">
        <v>806</v>
      </c>
      <c r="C88" s="58" t="s">
        <v>807</v>
      </c>
      <c r="D88" s="58"/>
      <c r="E88" s="54" t="s">
        <v>1299</v>
      </c>
      <c r="F88" s="55" t="s">
        <v>279</v>
      </c>
      <c r="G88" s="58">
        <v>5770072610</v>
      </c>
      <c r="H88" s="58" t="s">
        <v>809</v>
      </c>
      <c r="I88" s="59" t="s">
        <v>801</v>
      </c>
      <c r="J88" s="58">
        <v>14</v>
      </c>
      <c r="K88" s="59">
        <v>76120.800000000003</v>
      </c>
      <c r="L88" s="59">
        <v>5437.2</v>
      </c>
    </row>
    <row r="89" spans="1:12" ht="17.25" thickBot="1" x14ac:dyDescent="0.35">
      <c r="A89" s="57">
        <v>44684</v>
      </c>
      <c r="B89" s="58" t="s">
        <v>810</v>
      </c>
      <c r="C89" s="58" t="s">
        <v>811</v>
      </c>
      <c r="D89" s="58"/>
      <c r="E89" s="54" t="s">
        <v>1299</v>
      </c>
      <c r="F89" s="55" t="s">
        <v>279</v>
      </c>
      <c r="G89" s="58">
        <v>5770072610</v>
      </c>
      <c r="H89" s="58" t="s">
        <v>809</v>
      </c>
      <c r="I89" s="59" t="s">
        <v>801</v>
      </c>
      <c r="J89" s="58">
        <v>12</v>
      </c>
      <c r="K89" s="59">
        <v>122325.24</v>
      </c>
      <c r="L89" s="59">
        <v>10193.77</v>
      </c>
    </row>
    <row r="90" spans="1:12" ht="17.25" thickBot="1" x14ac:dyDescent="0.35">
      <c r="A90" s="57">
        <v>44684</v>
      </c>
      <c r="B90" s="58" t="e">
        <v>#N/A</v>
      </c>
      <c r="C90" s="60" t="s">
        <v>1301</v>
      </c>
      <c r="D90" s="58"/>
      <c r="E90" s="54" t="s">
        <v>1299</v>
      </c>
      <c r="F90" s="55" t="s">
        <v>1302</v>
      </c>
      <c r="G90" s="58">
        <v>38413</v>
      </c>
      <c r="H90" s="58" t="s">
        <v>1303</v>
      </c>
      <c r="I90" s="59" t="s">
        <v>515</v>
      </c>
      <c r="J90" s="58">
        <v>810</v>
      </c>
      <c r="K90" s="59">
        <v>350401.14</v>
      </c>
      <c r="L90" s="59">
        <v>432.59399999999999</v>
      </c>
    </row>
    <row r="91" spans="1:12" ht="17.25" thickBot="1" x14ac:dyDescent="0.35">
      <c r="A91" s="57">
        <v>44684</v>
      </c>
      <c r="B91" s="58" t="s">
        <v>785</v>
      </c>
      <c r="C91" s="58" t="s">
        <v>786</v>
      </c>
      <c r="D91" s="58"/>
      <c r="E91" s="54" t="s">
        <v>1299</v>
      </c>
      <c r="F91" s="55" t="s">
        <v>279</v>
      </c>
      <c r="G91" s="58">
        <v>3809</v>
      </c>
      <c r="H91" s="58" t="s">
        <v>782</v>
      </c>
      <c r="I91" s="59" t="s">
        <v>778</v>
      </c>
      <c r="J91" s="58">
        <v>150</v>
      </c>
      <c r="K91" s="59">
        <v>309600</v>
      </c>
      <c r="L91" s="59">
        <v>2064</v>
      </c>
    </row>
    <row r="92" spans="1:12" ht="17.25" thickBot="1" x14ac:dyDescent="0.35">
      <c r="A92" s="57">
        <v>44684</v>
      </c>
      <c r="B92" s="58" t="s">
        <v>779</v>
      </c>
      <c r="C92" s="58" t="s">
        <v>780</v>
      </c>
      <c r="D92" s="58"/>
      <c r="E92" s="54" t="s">
        <v>1299</v>
      </c>
      <c r="F92" s="55" t="s">
        <v>279</v>
      </c>
      <c r="G92" s="58">
        <v>3809</v>
      </c>
      <c r="H92" s="58" t="s">
        <v>782</v>
      </c>
      <c r="I92" s="59" t="s">
        <v>778</v>
      </c>
      <c r="J92" s="58">
        <v>150</v>
      </c>
      <c r="K92" s="59">
        <v>77400</v>
      </c>
      <c r="L92" s="59">
        <v>516</v>
      </c>
    </row>
    <row r="93" spans="1:12" ht="17.25" thickBot="1" x14ac:dyDescent="0.35">
      <c r="A93" s="57">
        <v>44684</v>
      </c>
      <c r="B93" s="58" t="s">
        <v>783</v>
      </c>
      <c r="C93" s="58" t="s">
        <v>784</v>
      </c>
      <c r="D93" s="58"/>
      <c r="E93" s="54" t="s">
        <v>1299</v>
      </c>
      <c r="F93" s="55" t="s">
        <v>279</v>
      </c>
      <c r="G93" s="58">
        <v>3809</v>
      </c>
      <c r="H93" s="58" t="s">
        <v>782</v>
      </c>
      <c r="I93" s="59" t="s">
        <v>778</v>
      </c>
      <c r="J93" s="58">
        <v>100</v>
      </c>
      <c r="K93" s="59">
        <v>103200</v>
      </c>
      <c r="L93" s="59">
        <v>1032</v>
      </c>
    </row>
    <row r="94" spans="1:12" ht="17.25" thickBot="1" x14ac:dyDescent="0.35">
      <c r="A94" s="57">
        <v>44684</v>
      </c>
      <c r="B94" s="58" t="s">
        <v>548</v>
      </c>
      <c r="C94" s="58" t="s">
        <v>549</v>
      </c>
      <c r="D94" s="58"/>
      <c r="E94" s="54" t="s">
        <v>1299</v>
      </c>
      <c r="F94" s="55" t="s">
        <v>552</v>
      </c>
      <c r="G94" s="58">
        <v>43766</v>
      </c>
      <c r="H94" s="58" t="s">
        <v>1304</v>
      </c>
      <c r="I94" s="59" t="s">
        <v>213</v>
      </c>
      <c r="J94" s="58">
        <v>4</v>
      </c>
      <c r="K94" s="59">
        <v>452</v>
      </c>
      <c r="L94" s="59">
        <v>113</v>
      </c>
    </row>
    <row r="95" spans="1:12" ht="17.25" thickBot="1" x14ac:dyDescent="0.35">
      <c r="A95" s="57">
        <v>44684</v>
      </c>
      <c r="B95" s="58" t="s">
        <v>1305</v>
      </c>
      <c r="C95" s="58" t="s">
        <v>1306</v>
      </c>
      <c r="D95" s="58"/>
      <c r="E95" s="54" t="s">
        <v>1299</v>
      </c>
      <c r="F95" s="55" t="s">
        <v>552</v>
      </c>
      <c r="G95" s="58">
        <v>43766</v>
      </c>
      <c r="H95" s="58" t="s">
        <v>1304</v>
      </c>
      <c r="I95" s="59" t="s">
        <v>213</v>
      </c>
      <c r="J95" s="58">
        <v>100</v>
      </c>
      <c r="K95" s="59">
        <v>3890</v>
      </c>
      <c r="L95" s="59">
        <v>38.9</v>
      </c>
    </row>
    <row r="96" spans="1:12" ht="17.25" thickBot="1" x14ac:dyDescent="0.35">
      <c r="A96" s="57">
        <v>44684</v>
      </c>
      <c r="B96" s="58" t="s">
        <v>824</v>
      </c>
      <c r="C96" s="58" t="s">
        <v>825</v>
      </c>
      <c r="D96" s="58"/>
      <c r="E96" s="54" t="s">
        <v>1299</v>
      </c>
      <c r="F96" s="55" t="s">
        <v>536</v>
      </c>
      <c r="G96" s="58">
        <v>43768</v>
      </c>
      <c r="H96" s="58" t="s">
        <v>827</v>
      </c>
      <c r="I96" s="59" t="s">
        <v>213</v>
      </c>
      <c r="J96" s="58">
        <v>255</v>
      </c>
      <c r="K96" s="59">
        <v>7777.5</v>
      </c>
      <c r="L96" s="59">
        <v>30.5</v>
      </c>
    </row>
    <row r="97" spans="1:12" ht="17.25" thickBot="1" x14ac:dyDescent="0.35">
      <c r="A97" s="57">
        <v>44684</v>
      </c>
      <c r="B97" s="58" t="s">
        <v>11</v>
      </c>
      <c r="C97" s="58" t="s">
        <v>68</v>
      </c>
      <c r="D97" s="58"/>
      <c r="E97" s="54" t="s">
        <v>1299</v>
      </c>
      <c r="F97" s="55" t="s">
        <v>274</v>
      </c>
      <c r="G97" s="58">
        <v>43836</v>
      </c>
      <c r="H97" s="58" t="s">
        <v>159</v>
      </c>
      <c r="I97" s="59" t="s">
        <v>213</v>
      </c>
      <c r="J97" s="58">
        <v>3000</v>
      </c>
      <c r="K97" s="59">
        <v>327000</v>
      </c>
      <c r="L97" s="59">
        <v>109</v>
      </c>
    </row>
    <row r="98" spans="1:12" ht="17.25" thickBot="1" x14ac:dyDescent="0.35">
      <c r="A98" s="57">
        <v>44684</v>
      </c>
      <c r="B98" s="58" t="s">
        <v>13</v>
      </c>
      <c r="C98" s="58" t="s">
        <v>70</v>
      </c>
      <c r="D98" s="58"/>
      <c r="E98" s="54" t="s">
        <v>1299</v>
      </c>
      <c r="F98" s="55" t="s">
        <v>274</v>
      </c>
      <c r="G98" s="58">
        <v>43836</v>
      </c>
      <c r="H98" s="58" t="s">
        <v>159</v>
      </c>
      <c r="I98" s="59" t="s">
        <v>213</v>
      </c>
      <c r="J98" s="58">
        <v>4000</v>
      </c>
      <c r="K98" s="59">
        <v>150000</v>
      </c>
      <c r="L98" s="59">
        <v>37.5</v>
      </c>
    </row>
    <row r="99" spans="1:12" ht="17.25" thickBot="1" x14ac:dyDescent="0.35">
      <c r="A99" s="57">
        <v>44685</v>
      </c>
      <c r="B99" s="58" t="s">
        <v>31</v>
      </c>
      <c r="C99" s="58" t="s">
        <v>89</v>
      </c>
      <c r="D99" s="58"/>
      <c r="E99" s="54" t="s">
        <v>1299</v>
      </c>
      <c r="F99" s="55" t="s">
        <v>274</v>
      </c>
      <c r="G99" s="58">
        <v>9338238166</v>
      </c>
      <c r="H99" s="58" t="s">
        <v>172</v>
      </c>
      <c r="I99" s="59" t="s">
        <v>225</v>
      </c>
      <c r="J99" s="58">
        <v>50</v>
      </c>
      <c r="K99" s="59">
        <v>80535</v>
      </c>
      <c r="L99" s="59">
        <v>1610.7</v>
      </c>
    </row>
    <row r="100" spans="1:12" ht="17.25" thickBot="1" x14ac:dyDescent="0.35">
      <c r="A100" s="57">
        <v>44685</v>
      </c>
      <c r="B100" s="58" t="s">
        <v>43</v>
      </c>
      <c r="C100" s="58" t="s">
        <v>122</v>
      </c>
      <c r="D100" s="58"/>
      <c r="E100" s="54" t="s">
        <v>1299</v>
      </c>
      <c r="F100" s="55" t="s">
        <v>274</v>
      </c>
      <c r="G100" s="58">
        <v>4100138540</v>
      </c>
      <c r="H100" s="58" t="s">
        <v>187</v>
      </c>
      <c r="I100" s="59" t="s">
        <v>1231</v>
      </c>
      <c r="J100" s="58">
        <v>100</v>
      </c>
      <c r="K100" s="59">
        <v>13.200000000000001</v>
      </c>
      <c r="L100" s="59">
        <v>0.13200000000000001</v>
      </c>
    </row>
    <row r="101" spans="1:12" ht="17.25" thickBot="1" x14ac:dyDescent="0.35">
      <c r="A101" s="57">
        <v>44685</v>
      </c>
      <c r="B101" s="58" t="s">
        <v>47</v>
      </c>
      <c r="C101" s="58" t="s">
        <v>127</v>
      </c>
      <c r="D101" s="58"/>
      <c r="E101" s="54" t="s">
        <v>1299</v>
      </c>
      <c r="F101" s="55" t="s">
        <v>279</v>
      </c>
      <c r="G101" s="58">
        <v>3030063388</v>
      </c>
      <c r="H101" s="58" t="s">
        <v>1307</v>
      </c>
      <c r="I101" s="59" t="s">
        <v>1178</v>
      </c>
      <c r="J101" s="58">
        <v>2</v>
      </c>
      <c r="K101" s="59">
        <v>22775.24</v>
      </c>
      <c r="L101" s="59">
        <v>11387.62</v>
      </c>
    </row>
    <row r="102" spans="1:12" ht="17.25" thickBot="1" x14ac:dyDescent="0.35">
      <c r="A102" s="57">
        <v>44685</v>
      </c>
      <c r="B102" s="58" t="s">
        <v>1308</v>
      </c>
      <c r="C102" s="58" t="s">
        <v>1309</v>
      </c>
      <c r="D102" s="58"/>
      <c r="E102" s="54" t="s">
        <v>1299</v>
      </c>
      <c r="F102" s="55" t="s">
        <v>279</v>
      </c>
      <c r="G102" s="58">
        <v>3030063388</v>
      </c>
      <c r="H102" s="58" t="s">
        <v>1307</v>
      </c>
      <c r="I102" s="59" t="s">
        <v>1178</v>
      </c>
      <c r="J102" s="58">
        <v>30</v>
      </c>
      <c r="K102" s="59">
        <v>20175</v>
      </c>
      <c r="L102" s="59">
        <v>672.5</v>
      </c>
    </row>
    <row r="103" spans="1:12" ht="17.25" thickBot="1" x14ac:dyDescent="0.35">
      <c r="A103" s="57">
        <v>44685</v>
      </c>
      <c r="B103" s="58" t="s">
        <v>1310</v>
      </c>
      <c r="C103" s="58" t="s">
        <v>1311</v>
      </c>
      <c r="D103" s="58"/>
      <c r="E103" s="54" t="s">
        <v>1299</v>
      </c>
      <c r="F103" s="55" t="s">
        <v>279</v>
      </c>
      <c r="G103" s="58">
        <v>3030063388</v>
      </c>
      <c r="H103" s="58" t="s">
        <v>1307</v>
      </c>
      <c r="I103" s="59" t="s">
        <v>1178</v>
      </c>
      <c r="J103" s="58">
        <v>15</v>
      </c>
      <c r="K103" s="59">
        <v>20175</v>
      </c>
      <c r="L103" s="59">
        <v>1345</v>
      </c>
    </row>
    <row r="104" spans="1:12" ht="17.25" thickBot="1" x14ac:dyDescent="0.35">
      <c r="A104" s="57">
        <v>44685</v>
      </c>
      <c r="B104" s="58" t="s">
        <v>1179</v>
      </c>
      <c r="C104" s="58" t="s">
        <v>1180</v>
      </c>
      <c r="D104" s="58"/>
      <c r="E104" s="54" t="s">
        <v>1299</v>
      </c>
      <c r="F104" s="55" t="s">
        <v>279</v>
      </c>
      <c r="G104" s="58">
        <v>3030063388</v>
      </c>
      <c r="H104" s="58" t="s">
        <v>1307</v>
      </c>
      <c r="I104" s="59" t="s">
        <v>1178</v>
      </c>
      <c r="J104" s="58">
        <v>50</v>
      </c>
      <c r="K104" s="59">
        <v>132500</v>
      </c>
      <c r="L104" s="59">
        <v>2650</v>
      </c>
    </row>
    <row r="105" spans="1:12" ht="17.25" thickBot="1" x14ac:dyDescent="0.35">
      <c r="A105" s="57">
        <v>44685</v>
      </c>
      <c r="B105" s="58" t="s">
        <v>1312</v>
      </c>
      <c r="C105" s="58" t="s">
        <v>1313</v>
      </c>
      <c r="D105" s="58"/>
      <c r="E105" s="54" t="s">
        <v>1299</v>
      </c>
      <c r="F105" s="55" t="s">
        <v>274</v>
      </c>
      <c r="G105" s="58">
        <v>9948</v>
      </c>
      <c r="H105" s="58" t="s">
        <v>1039</v>
      </c>
      <c r="I105" s="59" t="s">
        <v>1314</v>
      </c>
      <c r="J105" s="58">
        <v>1500</v>
      </c>
      <c r="K105" s="59">
        <v>5859.9989999999998</v>
      </c>
      <c r="L105" s="59">
        <v>3.906666</v>
      </c>
    </row>
    <row r="106" spans="1:12" ht="17.25" thickBot="1" x14ac:dyDescent="0.35">
      <c r="A106" s="57">
        <v>44685</v>
      </c>
      <c r="B106" s="58" t="s">
        <v>327</v>
      </c>
      <c r="C106" s="58" t="s">
        <v>328</v>
      </c>
      <c r="D106" s="58"/>
      <c r="E106" s="54" t="s">
        <v>1299</v>
      </c>
      <c r="F106" s="55" t="s">
        <v>552</v>
      </c>
      <c r="G106" s="58">
        <v>9970</v>
      </c>
      <c r="H106" s="58" t="s">
        <v>773</v>
      </c>
      <c r="I106" s="59" t="s">
        <v>1314</v>
      </c>
      <c r="J106" s="58">
        <v>120</v>
      </c>
      <c r="K106" s="59">
        <v>106.39920000000001</v>
      </c>
      <c r="L106" s="59">
        <v>0.88666</v>
      </c>
    </row>
    <row r="107" spans="1:12" ht="17.25" thickBot="1" x14ac:dyDescent="0.35">
      <c r="A107" s="57">
        <v>44685</v>
      </c>
      <c r="B107" s="58" t="s">
        <v>1315</v>
      </c>
      <c r="C107" s="58" t="s">
        <v>1316</v>
      </c>
      <c r="D107" s="58"/>
      <c r="E107" s="54" t="s">
        <v>1299</v>
      </c>
      <c r="F107" s="55" t="s">
        <v>279</v>
      </c>
      <c r="G107" s="58">
        <v>2000002</v>
      </c>
      <c r="H107" s="58" t="s">
        <v>1317</v>
      </c>
      <c r="I107" s="59" t="s">
        <v>1318</v>
      </c>
      <c r="J107" s="58">
        <v>1</v>
      </c>
      <c r="K107" s="59">
        <v>14725</v>
      </c>
      <c r="L107" s="59">
        <v>14725</v>
      </c>
    </row>
    <row r="108" spans="1:12" ht="17.25" thickBot="1" x14ac:dyDescent="0.35">
      <c r="A108" s="57">
        <v>44685</v>
      </c>
      <c r="B108" s="58" t="s">
        <v>1319</v>
      </c>
      <c r="C108" s="58" t="s">
        <v>1320</v>
      </c>
      <c r="D108" s="58"/>
      <c r="E108" s="54" t="s">
        <v>1299</v>
      </c>
      <c r="F108" s="55" t="s">
        <v>279</v>
      </c>
      <c r="G108" s="58">
        <v>2000002</v>
      </c>
      <c r="H108" s="58" t="s">
        <v>1317</v>
      </c>
      <c r="I108" s="59" t="s">
        <v>1318</v>
      </c>
      <c r="J108" s="58">
        <v>150</v>
      </c>
      <c r="K108" s="59">
        <v>945750</v>
      </c>
      <c r="L108" s="59">
        <v>6305</v>
      </c>
    </row>
    <row r="109" spans="1:12" ht="17.25" thickBot="1" x14ac:dyDescent="0.35">
      <c r="A109" s="57">
        <v>44685</v>
      </c>
      <c r="B109" s="58" t="s">
        <v>345</v>
      </c>
      <c r="C109" s="58" t="s">
        <v>346</v>
      </c>
      <c r="D109" s="58"/>
      <c r="E109" s="54" t="s">
        <v>1299</v>
      </c>
      <c r="F109" s="55" t="s">
        <v>274</v>
      </c>
      <c r="G109" s="58">
        <v>2000077876</v>
      </c>
      <c r="H109" s="58" t="s">
        <v>1321</v>
      </c>
      <c r="I109" s="59" t="s">
        <v>1194</v>
      </c>
      <c r="J109" s="58">
        <v>60</v>
      </c>
      <c r="K109" s="59">
        <v>23100</v>
      </c>
      <c r="L109" s="59">
        <v>385</v>
      </c>
    </row>
    <row r="110" spans="1:12" ht="17.25" thickBot="1" x14ac:dyDescent="0.35">
      <c r="A110" s="57">
        <v>44685</v>
      </c>
      <c r="B110" s="58" t="s">
        <v>3</v>
      </c>
      <c r="C110" s="58" t="s">
        <v>58</v>
      </c>
      <c r="D110" s="58"/>
      <c r="E110" s="54" t="s">
        <v>1299</v>
      </c>
      <c r="F110" s="55" t="s">
        <v>274</v>
      </c>
      <c r="G110" s="58">
        <v>10318</v>
      </c>
      <c r="H110" s="58" t="s">
        <v>152</v>
      </c>
      <c r="I110" s="59" t="s">
        <v>1322</v>
      </c>
      <c r="J110" s="58">
        <v>500</v>
      </c>
      <c r="K110" s="59">
        <v>8400</v>
      </c>
      <c r="L110" s="59">
        <v>16.8</v>
      </c>
    </row>
    <row r="111" spans="1:12" ht="17.25" thickBot="1" x14ac:dyDescent="0.35">
      <c r="A111" s="57">
        <v>44685</v>
      </c>
      <c r="B111" s="58" t="s">
        <v>729</v>
      </c>
      <c r="C111" s="58" t="s">
        <v>730</v>
      </c>
      <c r="D111" s="58"/>
      <c r="E111" s="54" t="s">
        <v>1299</v>
      </c>
      <c r="F111" s="55" t="s">
        <v>536</v>
      </c>
      <c r="G111" s="58">
        <v>93</v>
      </c>
      <c r="H111" s="58" t="s">
        <v>732</v>
      </c>
      <c r="I111" s="59" t="s">
        <v>523</v>
      </c>
      <c r="J111" s="58">
        <v>60</v>
      </c>
      <c r="K111" s="59">
        <v>64386.3</v>
      </c>
      <c r="L111" s="59">
        <v>1073.105</v>
      </c>
    </row>
    <row r="112" spans="1:12" ht="17.25" thickBot="1" x14ac:dyDescent="0.35">
      <c r="A112" s="57">
        <v>44686</v>
      </c>
      <c r="B112" s="58" t="s">
        <v>43</v>
      </c>
      <c r="C112" s="58" t="s">
        <v>122</v>
      </c>
      <c r="D112" s="58"/>
      <c r="E112" s="54" t="s">
        <v>1299</v>
      </c>
      <c r="F112" s="55" t="s">
        <v>274</v>
      </c>
      <c r="G112" s="58">
        <v>53317</v>
      </c>
      <c r="H112" s="58" t="s">
        <v>191</v>
      </c>
      <c r="I112" s="59" t="s">
        <v>1323</v>
      </c>
      <c r="J112" s="58">
        <v>100</v>
      </c>
      <c r="K112" s="59">
        <v>131</v>
      </c>
      <c r="L112" s="59">
        <v>1.31</v>
      </c>
    </row>
    <row r="113" spans="1:12" ht="17.25" thickBot="1" x14ac:dyDescent="0.35">
      <c r="A113" s="57">
        <v>44686</v>
      </c>
      <c r="B113" s="58" t="s">
        <v>43</v>
      </c>
      <c r="C113" s="58" t="s">
        <v>122</v>
      </c>
      <c r="D113" s="58"/>
      <c r="E113" s="54" t="s">
        <v>1299</v>
      </c>
      <c r="F113" s="55" t="s">
        <v>274</v>
      </c>
      <c r="G113" s="58">
        <v>53317</v>
      </c>
      <c r="H113" s="58" t="s">
        <v>191</v>
      </c>
      <c r="I113" s="59" t="s">
        <v>1323</v>
      </c>
      <c r="J113" s="58">
        <v>150</v>
      </c>
      <c r="K113" s="59">
        <v>196.5</v>
      </c>
      <c r="L113" s="59">
        <v>1.31</v>
      </c>
    </row>
    <row r="114" spans="1:12" ht="17.25" thickBot="1" x14ac:dyDescent="0.35">
      <c r="A114" s="57">
        <v>44687</v>
      </c>
      <c r="B114" s="58" t="s">
        <v>818</v>
      </c>
      <c r="C114" s="58" t="s">
        <v>819</v>
      </c>
      <c r="D114" s="58"/>
      <c r="E114" s="54" t="s">
        <v>1299</v>
      </c>
      <c r="F114" s="55" t="s">
        <v>274</v>
      </c>
      <c r="G114" s="58">
        <v>60836674</v>
      </c>
      <c r="H114" s="58" t="s">
        <v>181</v>
      </c>
      <c r="I114" s="59" t="s">
        <v>475</v>
      </c>
      <c r="J114" s="58">
        <v>30</v>
      </c>
      <c r="K114" s="59">
        <v>8499.2999999999993</v>
      </c>
      <c r="L114" s="59">
        <v>283.31</v>
      </c>
    </row>
    <row r="115" spans="1:12" ht="17.25" thickBot="1" x14ac:dyDescent="0.35">
      <c r="A115" s="57">
        <v>44687</v>
      </c>
      <c r="B115" s="58" t="s">
        <v>921</v>
      </c>
      <c r="C115" s="58" t="s">
        <v>922</v>
      </c>
      <c r="D115" s="58"/>
      <c r="E115" s="54" t="s">
        <v>1299</v>
      </c>
      <c r="F115" s="55" t="s">
        <v>274</v>
      </c>
      <c r="G115" s="58">
        <v>60836675</v>
      </c>
      <c r="H115" s="58" t="s">
        <v>181</v>
      </c>
      <c r="I115" s="59" t="s">
        <v>475</v>
      </c>
      <c r="J115" s="58">
        <v>59</v>
      </c>
      <c r="K115" s="59">
        <v>5345.4</v>
      </c>
      <c r="L115" s="59">
        <v>90.6</v>
      </c>
    </row>
    <row r="116" spans="1:12" ht="17.25" thickBot="1" x14ac:dyDescent="0.35">
      <c r="A116" s="57">
        <v>44687</v>
      </c>
      <c r="B116" s="58" t="s">
        <v>360</v>
      </c>
      <c r="C116" s="58" t="s">
        <v>361</v>
      </c>
      <c r="D116" s="58"/>
      <c r="E116" s="54" t="s">
        <v>1299</v>
      </c>
      <c r="F116" s="55" t="s">
        <v>274</v>
      </c>
      <c r="G116" s="58">
        <v>60836676</v>
      </c>
      <c r="H116" s="58" t="s">
        <v>181</v>
      </c>
      <c r="I116" s="59" t="s">
        <v>475</v>
      </c>
      <c r="J116" s="58">
        <v>250</v>
      </c>
      <c r="K116" s="59">
        <v>3455</v>
      </c>
      <c r="L116" s="59">
        <v>13.82</v>
      </c>
    </row>
    <row r="117" spans="1:12" ht="17.25" thickBot="1" x14ac:dyDescent="0.35">
      <c r="A117" s="57">
        <v>44687</v>
      </c>
      <c r="B117" s="58" t="s">
        <v>821</v>
      </c>
      <c r="C117" s="58" t="s">
        <v>822</v>
      </c>
      <c r="D117" s="58"/>
      <c r="E117" s="54" t="s">
        <v>1299</v>
      </c>
      <c r="F117" s="55" t="s">
        <v>274</v>
      </c>
      <c r="G117" s="58">
        <v>60836677</v>
      </c>
      <c r="H117" s="58" t="s">
        <v>181</v>
      </c>
      <c r="I117" s="59" t="s">
        <v>475</v>
      </c>
      <c r="J117" s="58">
        <v>35</v>
      </c>
      <c r="K117" s="59">
        <v>73800.650000000009</v>
      </c>
      <c r="L117" s="59">
        <v>2108.59</v>
      </c>
    </row>
    <row r="118" spans="1:12" ht="17.25" thickBot="1" x14ac:dyDescent="0.35">
      <c r="A118" s="57">
        <v>44687</v>
      </c>
      <c r="B118" s="58" t="s">
        <v>755</v>
      </c>
      <c r="C118" s="58" t="s">
        <v>756</v>
      </c>
      <c r="D118" s="58"/>
      <c r="E118" s="54" t="s">
        <v>1299</v>
      </c>
      <c r="F118" s="55" t="s">
        <v>552</v>
      </c>
      <c r="G118" s="58">
        <v>60842224</v>
      </c>
      <c r="H118" s="58" t="s">
        <v>914</v>
      </c>
      <c r="I118" s="59" t="s">
        <v>475</v>
      </c>
      <c r="J118" s="58">
        <v>30</v>
      </c>
      <c r="K118" s="59">
        <v>16847.7</v>
      </c>
      <c r="L118" s="59">
        <v>561.59</v>
      </c>
    </row>
    <row r="119" spans="1:12" ht="17.25" thickBot="1" x14ac:dyDescent="0.35">
      <c r="A119" s="57">
        <v>44687</v>
      </c>
      <c r="B119" s="58" t="s">
        <v>869</v>
      </c>
      <c r="C119" s="58" t="s">
        <v>870</v>
      </c>
      <c r="D119" s="58"/>
      <c r="E119" s="54" t="s">
        <v>1299</v>
      </c>
      <c r="F119" s="55" t="s">
        <v>274</v>
      </c>
      <c r="G119" s="58">
        <v>470176</v>
      </c>
      <c r="H119" s="58" t="s">
        <v>872</v>
      </c>
      <c r="I119" s="59" t="s">
        <v>868</v>
      </c>
      <c r="J119" s="58">
        <v>15</v>
      </c>
      <c r="K119" s="59">
        <v>63013.499999999993</v>
      </c>
      <c r="L119" s="59">
        <v>4200.8999999999996</v>
      </c>
    </row>
    <row r="120" spans="1:12" ht="17.25" thickBot="1" x14ac:dyDescent="0.35">
      <c r="A120" s="57">
        <v>44690</v>
      </c>
      <c r="B120" s="58" t="s">
        <v>1324</v>
      </c>
      <c r="C120" s="58" t="s">
        <v>1325</v>
      </c>
      <c r="D120" s="58"/>
      <c r="E120" s="54" t="s">
        <v>1299</v>
      </c>
      <c r="F120" s="55" t="s">
        <v>1326</v>
      </c>
      <c r="G120" s="58">
        <v>30014286</v>
      </c>
      <c r="H120" s="58" t="s">
        <v>1327</v>
      </c>
      <c r="I120" s="59" t="s">
        <v>1328</v>
      </c>
      <c r="J120" s="58">
        <v>47</v>
      </c>
      <c r="K120" s="59">
        <v>153314</v>
      </c>
      <c r="L120" s="59">
        <v>3262</v>
      </c>
    </row>
    <row r="121" spans="1:12" ht="17.25" thickBot="1" x14ac:dyDescent="0.35">
      <c r="A121" s="57">
        <v>44690</v>
      </c>
      <c r="B121" s="58" t="s">
        <v>775</v>
      </c>
      <c r="C121" s="58" t="s">
        <v>776</v>
      </c>
      <c r="D121" s="58"/>
      <c r="E121" s="54" t="s">
        <v>1299</v>
      </c>
      <c r="F121" s="55" t="s">
        <v>552</v>
      </c>
      <c r="G121" s="58">
        <v>10260</v>
      </c>
      <c r="H121" s="58" t="s">
        <v>773</v>
      </c>
      <c r="I121" s="59" t="s">
        <v>1314</v>
      </c>
      <c r="J121" s="58">
        <v>800</v>
      </c>
      <c r="K121" s="59">
        <v>5352</v>
      </c>
      <c r="L121" s="59">
        <v>6.69</v>
      </c>
    </row>
    <row r="122" spans="1:12" ht="17.25" thickBot="1" x14ac:dyDescent="0.35">
      <c r="A122" s="57">
        <v>44690</v>
      </c>
      <c r="B122" s="58" t="s">
        <v>48</v>
      </c>
      <c r="C122" s="58" t="s">
        <v>128</v>
      </c>
      <c r="D122" s="58"/>
      <c r="E122" s="54" t="s">
        <v>1299</v>
      </c>
      <c r="F122" s="55" t="s">
        <v>342</v>
      </c>
      <c r="G122" s="58">
        <v>39520</v>
      </c>
      <c r="H122" s="58" t="s">
        <v>196</v>
      </c>
      <c r="I122" s="59" t="s">
        <v>547</v>
      </c>
      <c r="J122" s="58">
        <v>100</v>
      </c>
      <c r="K122" s="59">
        <v>354.5</v>
      </c>
      <c r="L122" s="59">
        <v>3.5449999999999999</v>
      </c>
    </row>
    <row r="123" spans="1:12" ht="17.25" thickBot="1" x14ac:dyDescent="0.35">
      <c r="A123" s="57">
        <v>44690</v>
      </c>
      <c r="B123" s="58" t="s">
        <v>841</v>
      </c>
      <c r="C123" s="58" t="s">
        <v>842</v>
      </c>
      <c r="D123" s="58"/>
      <c r="E123" s="54" t="s">
        <v>1299</v>
      </c>
      <c r="F123" s="55" t="s">
        <v>274</v>
      </c>
      <c r="G123" s="58">
        <v>60843664</v>
      </c>
      <c r="H123" s="58" t="s">
        <v>181</v>
      </c>
      <c r="I123" s="59" t="s">
        <v>475</v>
      </c>
      <c r="J123" s="58">
        <v>200</v>
      </c>
      <c r="K123" s="59">
        <v>2220</v>
      </c>
      <c r="L123" s="59">
        <v>11.1</v>
      </c>
    </row>
    <row r="124" spans="1:12" ht="17.25" thickBot="1" x14ac:dyDescent="0.35">
      <c r="A124" s="57">
        <v>44690</v>
      </c>
      <c r="B124" s="58" t="s">
        <v>1329</v>
      </c>
      <c r="C124" s="58" t="s">
        <v>1330</v>
      </c>
      <c r="D124" s="58"/>
      <c r="E124" s="54" t="s">
        <v>1299</v>
      </c>
      <c r="F124" s="55" t="s">
        <v>274</v>
      </c>
      <c r="G124" s="58">
        <v>60843662</v>
      </c>
      <c r="H124" s="58" t="s">
        <v>1331</v>
      </c>
      <c r="I124" s="59" t="s">
        <v>475</v>
      </c>
      <c r="J124" s="58">
        <v>45</v>
      </c>
      <c r="K124" s="59">
        <v>57.749985000000002</v>
      </c>
      <c r="L124" s="59">
        <v>1.2833330000000001</v>
      </c>
    </row>
    <row r="125" spans="1:12" ht="17.25" thickBot="1" x14ac:dyDescent="0.35">
      <c r="A125" s="57">
        <v>44690</v>
      </c>
      <c r="B125" s="58" t="s">
        <v>327</v>
      </c>
      <c r="C125" s="58" t="s">
        <v>328</v>
      </c>
      <c r="D125" s="58"/>
      <c r="E125" s="54" t="s">
        <v>1299</v>
      </c>
      <c r="F125" s="55" t="s">
        <v>552</v>
      </c>
      <c r="G125" s="58">
        <v>10259</v>
      </c>
      <c r="H125" s="58" t="s">
        <v>773</v>
      </c>
      <c r="I125" s="59" t="s">
        <v>1314</v>
      </c>
      <c r="J125" s="58">
        <v>300</v>
      </c>
      <c r="K125" s="59">
        <v>265.99979999999999</v>
      </c>
      <c r="L125" s="59">
        <v>0.88666599999999995</v>
      </c>
    </row>
    <row r="126" spans="1:12" ht="17.25" thickBot="1" x14ac:dyDescent="0.35">
      <c r="A126" s="57">
        <v>44691</v>
      </c>
      <c r="B126" s="58" t="s">
        <v>1203</v>
      </c>
      <c r="C126" s="58" t="s">
        <v>1204</v>
      </c>
      <c r="D126" s="58"/>
      <c r="E126" s="54" t="s">
        <v>1299</v>
      </c>
      <c r="F126" s="55" t="s">
        <v>279</v>
      </c>
      <c r="G126" s="58">
        <v>2000077958</v>
      </c>
      <c r="H126" s="58" t="s">
        <v>1202</v>
      </c>
      <c r="I126" s="59" t="s">
        <v>1194</v>
      </c>
      <c r="J126" s="58">
        <v>1</v>
      </c>
      <c r="K126" s="59">
        <v>45418.080000000002</v>
      </c>
      <c r="L126" s="59">
        <v>45418.080000000002</v>
      </c>
    </row>
    <row r="127" spans="1:12" ht="17.25" thickBot="1" x14ac:dyDescent="0.35">
      <c r="A127" s="57">
        <v>44691</v>
      </c>
      <c r="B127" s="58" t="s">
        <v>1203</v>
      </c>
      <c r="C127" s="58" t="s">
        <v>1204</v>
      </c>
      <c r="D127" s="58"/>
      <c r="E127" s="54" t="s">
        <v>1299</v>
      </c>
      <c r="F127" s="55" t="s">
        <v>279</v>
      </c>
      <c r="G127" s="58">
        <v>2000077959</v>
      </c>
      <c r="H127" s="58" t="s">
        <v>1202</v>
      </c>
      <c r="I127" s="59" t="s">
        <v>1194</v>
      </c>
      <c r="J127" s="58">
        <v>1</v>
      </c>
      <c r="K127" s="59">
        <v>45418.080000000002</v>
      </c>
      <c r="L127" s="59">
        <v>45418.080000000002</v>
      </c>
    </row>
    <row r="128" spans="1:12" ht="17.25" thickBot="1" x14ac:dyDescent="0.35">
      <c r="A128" s="57">
        <v>44691</v>
      </c>
      <c r="B128" s="58" t="s">
        <v>1203</v>
      </c>
      <c r="C128" s="58" t="s">
        <v>1204</v>
      </c>
      <c r="D128" s="58"/>
      <c r="E128" s="54" t="s">
        <v>1299</v>
      </c>
      <c r="F128" s="55" t="s">
        <v>279</v>
      </c>
      <c r="G128" s="58">
        <v>2000077960</v>
      </c>
      <c r="H128" s="58" t="s">
        <v>1202</v>
      </c>
      <c r="I128" s="59" t="s">
        <v>1194</v>
      </c>
      <c r="J128" s="58">
        <v>1</v>
      </c>
      <c r="K128" s="59">
        <v>45418.080000000002</v>
      </c>
      <c r="L128" s="59">
        <v>45418.080000000002</v>
      </c>
    </row>
    <row r="129" spans="1:12" ht="17.25" thickBot="1" x14ac:dyDescent="0.35">
      <c r="A129" s="57">
        <v>44691</v>
      </c>
      <c r="B129" s="58" t="s">
        <v>1203</v>
      </c>
      <c r="C129" s="58" t="s">
        <v>1204</v>
      </c>
      <c r="D129" s="58"/>
      <c r="E129" s="54" t="s">
        <v>1299</v>
      </c>
      <c r="F129" s="55" t="s">
        <v>279</v>
      </c>
      <c r="G129" s="58">
        <v>2000077962</v>
      </c>
      <c r="H129" s="58" t="s">
        <v>1202</v>
      </c>
      <c r="I129" s="59" t="s">
        <v>1194</v>
      </c>
      <c r="J129" s="58">
        <v>1</v>
      </c>
      <c r="K129" s="59">
        <v>45418.080000000002</v>
      </c>
      <c r="L129" s="59">
        <v>45418.080000000002</v>
      </c>
    </row>
    <row r="130" spans="1:12" ht="17.25" thickBot="1" x14ac:dyDescent="0.35">
      <c r="A130" s="57">
        <v>44691</v>
      </c>
      <c r="B130" s="58" t="s">
        <v>1203</v>
      </c>
      <c r="C130" s="58" t="s">
        <v>1204</v>
      </c>
      <c r="D130" s="58"/>
      <c r="E130" s="54" t="s">
        <v>1299</v>
      </c>
      <c r="F130" s="55" t="s">
        <v>279</v>
      </c>
      <c r="G130" s="58">
        <v>2000077961</v>
      </c>
      <c r="H130" s="58" t="s">
        <v>1202</v>
      </c>
      <c r="I130" s="59" t="s">
        <v>1194</v>
      </c>
      <c r="J130" s="58">
        <v>1</v>
      </c>
      <c r="K130" s="59">
        <v>45418.080000000002</v>
      </c>
      <c r="L130" s="59">
        <v>45418.080000000002</v>
      </c>
    </row>
    <row r="131" spans="1:12" ht="17.25" thickBot="1" x14ac:dyDescent="0.35">
      <c r="A131" s="57">
        <v>44691</v>
      </c>
      <c r="B131" s="58" t="s">
        <v>1203</v>
      </c>
      <c r="C131" s="58" t="s">
        <v>1204</v>
      </c>
      <c r="D131" s="58"/>
      <c r="E131" s="54" t="s">
        <v>1299</v>
      </c>
      <c r="F131" s="55" t="s">
        <v>279</v>
      </c>
      <c r="G131" s="58">
        <v>2000077965</v>
      </c>
      <c r="H131" s="58" t="s">
        <v>1202</v>
      </c>
      <c r="I131" s="59" t="s">
        <v>1194</v>
      </c>
      <c r="J131" s="58">
        <v>1</v>
      </c>
      <c r="K131" s="59">
        <v>45418.080000000002</v>
      </c>
      <c r="L131" s="59">
        <v>45418.080000000002</v>
      </c>
    </row>
    <row r="132" spans="1:12" ht="17.25" thickBot="1" x14ac:dyDescent="0.35">
      <c r="A132" s="57">
        <v>44691</v>
      </c>
      <c r="B132" s="58" t="s">
        <v>1203</v>
      </c>
      <c r="C132" s="58" t="s">
        <v>1204</v>
      </c>
      <c r="D132" s="58"/>
      <c r="E132" s="54" t="s">
        <v>1299</v>
      </c>
      <c r="F132" s="55" t="s">
        <v>279</v>
      </c>
      <c r="G132" s="58">
        <v>2000077963</v>
      </c>
      <c r="H132" s="58" t="s">
        <v>1202</v>
      </c>
      <c r="I132" s="59" t="s">
        <v>1194</v>
      </c>
      <c r="J132" s="58">
        <v>1</v>
      </c>
      <c r="K132" s="59">
        <v>45418.080000000002</v>
      </c>
      <c r="L132" s="59">
        <v>45418.080000000002</v>
      </c>
    </row>
    <row r="133" spans="1:12" ht="17.25" thickBot="1" x14ac:dyDescent="0.35">
      <c r="A133" s="57">
        <v>44691</v>
      </c>
      <c r="B133" s="58" t="s">
        <v>1203</v>
      </c>
      <c r="C133" s="58" t="s">
        <v>1204</v>
      </c>
      <c r="D133" s="58"/>
      <c r="E133" s="54" t="s">
        <v>1299</v>
      </c>
      <c r="F133" s="55" t="s">
        <v>279</v>
      </c>
      <c r="G133" s="58">
        <v>2000077964</v>
      </c>
      <c r="H133" s="58" t="s">
        <v>1202</v>
      </c>
      <c r="I133" s="59" t="s">
        <v>1194</v>
      </c>
      <c r="J133" s="58">
        <v>1</v>
      </c>
      <c r="K133" s="59">
        <v>45418.080000000002</v>
      </c>
      <c r="L133" s="59">
        <v>45418.080000000002</v>
      </c>
    </row>
    <row r="134" spans="1:12" ht="17.25" thickBot="1" x14ac:dyDescent="0.35">
      <c r="A134" s="57">
        <v>44691</v>
      </c>
      <c r="B134" s="58" t="s">
        <v>1203</v>
      </c>
      <c r="C134" s="58" t="s">
        <v>1204</v>
      </c>
      <c r="D134" s="58"/>
      <c r="E134" s="54" t="s">
        <v>1299</v>
      </c>
      <c r="F134" s="55" t="s">
        <v>279</v>
      </c>
      <c r="G134" s="58">
        <v>2000077966</v>
      </c>
      <c r="H134" s="58" t="s">
        <v>1202</v>
      </c>
      <c r="I134" s="59" t="s">
        <v>1194</v>
      </c>
      <c r="J134" s="58">
        <v>1</v>
      </c>
      <c r="K134" s="59">
        <v>45418.080000000002</v>
      </c>
      <c r="L134" s="59">
        <v>45418.080000000002</v>
      </c>
    </row>
    <row r="135" spans="1:12" ht="17.25" thickBot="1" x14ac:dyDescent="0.35">
      <c r="A135" s="57">
        <v>44691</v>
      </c>
      <c r="B135" s="58" t="s">
        <v>1203</v>
      </c>
      <c r="C135" s="58" t="s">
        <v>1204</v>
      </c>
      <c r="D135" s="58"/>
      <c r="E135" s="54" t="s">
        <v>1299</v>
      </c>
      <c r="F135" s="55" t="s">
        <v>279</v>
      </c>
      <c r="G135" s="58">
        <v>2000077968</v>
      </c>
      <c r="H135" s="58" t="s">
        <v>1202</v>
      </c>
      <c r="I135" s="59" t="s">
        <v>1194</v>
      </c>
      <c r="J135" s="58">
        <v>1</v>
      </c>
      <c r="K135" s="59">
        <v>45418.080000000002</v>
      </c>
      <c r="L135" s="59">
        <v>45418.080000000002</v>
      </c>
    </row>
    <row r="136" spans="1:12" ht="17.25" thickBot="1" x14ac:dyDescent="0.35">
      <c r="A136" s="57">
        <v>44691</v>
      </c>
      <c r="B136" s="58" t="s">
        <v>1203</v>
      </c>
      <c r="C136" s="58" t="s">
        <v>1204</v>
      </c>
      <c r="D136" s="58"/>
      <c r="E136" s="54" t="s">
        <v>1299</v>
      </c>
      <c r="F136" s="55" t="s">
        <v>279</v>
      </c>
      <c r="G136" s="58">
        <v>2000077956</v>
      </c>
      <c r="H136" s="58" t="s">
        <v>1202</v>
      </c>
      <c r="I136" s="59" t="s">
        <v>1194</v>
      </c>
      <c r="J136" s="58">
        <v>1</v>
      </c>
      <c r="K136" s="59">
        <v>45418.080000000002</v>
      </c>
      <c r="L136" s="59">
        <v>45418.080000000002</v>
      </c>
    </row>
    <row r="137" spans="1:12" ht="17.25" thickBot="1" x14ac:dyDescent="0.35">
      <c r="A137" s="57">
        <v>44691</v>
      </c>
      <c r="B137" s="58" t="s">
        <v>1203</v>
      </c>
      <c r="C137" s="58" t="s">
        <v>1204</v>
      </c>
      <c r="D137" s="58"/>
      <c r="E137" s="54" t="s">
        <v>1299</v>
      </c>
      <c r="F137" s="55" t="s">
        <v>279</v>
      </c>
      <c r="G137" s="58">
        <v>2000077957</v>
      </c>
      <c r="H137" s="58" t="s">
        <v>1202</v>
      </c>
      <c r="I137" s="59" t="s">
        <v>1194</v>
      </c>
      <c r="J137" s="58">
        <v>1</v>
      </c>
      <c r="K137" s="59">
        <v>45418.080000000002</v>
      </c>
      <c r="L137" s="59">
        <v>45418.080000000002</v>
      </c>
    </row>
    <row r="138" spans="1:12" ht="17.25" thickBot="1" x14ac:dyDescent="0.35">
      <c r="A138" s="57">
        <v>44691</v>
      </c>
      <c r="B138" s="58" t="s">
        <v>1203</v>
      </c>
      <c r="C138" s="58" t="s">
        <v>1204</v>
      </c>
      <c r="D138" s="58"/>
      <c r="E138" s="54" t="s">
        <v>1299</v>
      </c>
      <c r="F138" s="55" t="s">
        <v>279</v>
      </c>
      <c r="G138" s="58">
        <v>2000077969</v>
      </c>
      <c r="H138" s="58" t="s">
        <v>1202</v>
      </c>
      <c r="I138" s="59" t="s">
        <v>1194</v>
      </c>
      <c r="J138" s="58">
        <v>1</v>
      </c>
      <c r="K138" s="59">
        <v>45418.080000000002</v>
      </c>
      <c r="L138" s="59">
        <v>45418.080000000002</v>
      </c>
    </row>
    <row r="139" spans="1:12" ht="17.25" thickBot="1" x14ac:dyDescent="0.35">
      <c r="A139" s="57">
        <v>44691</v>
      </c>
      <c r="B139" s="58" t="s">
        <v>1203</v>
      </c>
      <c r="C139" s="58" t="s">
        <v>1204</v>
      </c>
      <c r="D139" s="58"/>
      <c r="E139" s="54" t="s">
        <v>1299</v>
      </c>
      <c r="F139" s="55" t="s">
        <v>279</v>
      </c>
      <c r="G139" s="58">
        <v>2000077970</v>
      </c>
      <c r="H139" s="58" t="s">
        <v>1202</v>
      </c>
      <c r="I139" s="59" t="s">
        <v>1194</v>
      </c>
      <c r="J139" s="58">
        <v>1</v>
      </c>
      <c r="K139" s="59">
        <v>45418.080000000002</v>
      </c>
      <c r="L139" s="59">
        <v>45418.080000000002</v>
      </c>
    </row>
    <row r="140" spans="1:12" ht="17.25" thickBot="1" x14ac:dyDescent="0.35">
      <c r="A140" s="57">
        <v>44691</v>
      </c>
      <c r="B140" s="58" t="s">
        <v>1203</v>
      </c>
      <c r="C140" s="58" t="s">
        <v>1204</v>
      </c>
      <c r="D140" s="58"/>
      <c r="E140" s="54" t="s">
        <v>1299</v>
      </c>
      <c r="F140" s="55" t="s">
        <v>279</v>
      </c>
      <c r="G140" s="58">
        <v>2000077971</v>
      </c>
      <c r="H140" s="58" t="s">
        <v>1202</v>
      </c>
      <c r="I140" s="59" t="s">
        <v>1194</v>
      </c>
      <c r="J140" s="58">
        <v>1</v>
      </c>
      <c r="K140" s="59">
        <v>45418.080000000002</v>
      </c>
      <c r="L140" s="59">
        <v>45418.080000000002</v>
      </c>
    </row>
    <row r="141" spans="1:12" ht="17.25" thickBot="1" x14ac:dyDescent="0.35">
      <c r="A141" s="57">
        <v>44691</v>
      </c>
      <c r="B141" s="58" t="s">
        <v>1203</v>
      </c>
      <c r="C141" s="58" t="s">
        <v>1204</v>
      </c>
      <c r="D141" s="58"/>
      <c r="E141" s="54" t="s">
        <v>1299</v>
      </c>
      <c r="F141" s="55" t="s">
        <v>279</v>
      </c>
      <c r="G141" s="58">
        <v>2000077972</v>
      </c>
      <c r="H141" s="58" t="s">
        <v>1202</v>
      </c>
      <c r="I141" s="59" t="s">
        <v>1194</v>
      </c>
      <c r="J141" s="58">
        <v>1</v>
      </c>
      <c r="K141" s="59">
        <v>45418.080000000002</v>
      </c>
      <c r="L141" s="59">
        <v>45418.080000000002</v>
      </c>
    </row>
    <row r="142" spans="1:12" ht="17.25" thickBot="1" x14ac:dyDescent="0.35">
      <c r="A142" s="57">
        <v>44691</v>
      </c>
      <c r="B142" s="58" t="s">
        <v>1203</v>
      </c>
      <c r="C142" s="58" t="s">
        <v>1204</v>
      </c>
      <c r="D142" s="58"/>
      <c r="E142" s="54" t="s">
        <v>1299</v>
      </c>
      <c r="F142" s="55" t="s">
        <v>279</v>
      </c>
      <c r="G142" s="58">
        <v>2000077973</v>
      </c>
      <c r="H142" s="58" t="s">
        <v>1202</v>
      </c>
      <c r="I142" s="59" t="s">
        <v>1194</v>
      </c>
      <c r="J142" s="58">
        <v>1</v>
      </c>
      <c r="K142" s="59">
        <v>45418.080000000002</v>
      </c>
      <c r="L142" s="59">
        <v>45418.080000000002</v>
      </c>
    </row>
    <row r="143" spans="1:12" ht="17.25" thickBot="1" x14ac:dyDescent="0.35">
      <c r="A143" s="57">
        <v>44691</v>
      </c>
      <c r="B143" s="58" t="s">
        <v>1203</v>
      </c>
      <c r="C143" s="58" t="s">
        <v>1204</v>
      </c>
      <c r="D143" s="58"/>
      <c r="E143" s="54" t="s">
        <v>1299</v>
      </c>
      <c r="F143" s="55" t="s">
        <v>279</v>
      </c>
      <c r="G143" s="58">
        <v>2000077974</v>
      </c>
      <c r="H143" s="58" t="s">
        <v>1202</v>
      </c>
      <c r="I143" s="59" t="s">
        <v>1194</v>
      </c>
      <c r="J143" s="58">
        <v>1</v>
      </c>
      <c r="K143" s="59">
        <v>45418.080000000002</v>
      </c>
      <c r="L143" s="59">
        <v>45418.080000000002</v>
      </c>
    </row>
    <row r="144" spans="1:12" ht="17.25" thickBot="1" x14ac:dyDescent="0.35">
      <c r="A144" s="57">
        <v>44691</v>
      </c>
      <c r="B144" s="58" t="s">
        <v>1203</v>
      </c>
      <c r="C144" s="58" t="s">
        <v>1204</v>
      </c>
      <c r="D144" s="58"/>
      <c r="E144" s="54" t="s">
        <v>1299</v>
      </c>
      <c r="F144" s="55" t="s">
        <v>279</v>
      </c>
      <c r="G144" s="58">
        <v>2000077975</v>
      </c>
      <c r="H144" s="58" t="s">
        <v>1202</v>
      </c>
      <c r="I144" s="59" t="s">
        <v>1194</v>
      </c>
      <c r="J144" s="58">
        <v>1</v>
      </c>
      <c r="K144" s="59">
        <v>45418.080000000002</v>
      </c>
      <c r="L144" s="59">
        <v>45418.080000000002</v>
      </c>
    </row>
    <row r="145" spans="1:12" ht="17.25" thickBot="1" x14ac:dyDescent="0.35">
      <c r="A145" s="57">
        <v>44691</v>
      </c>
      <c r="B145" s="58" t="s">
        <v>1203</v>
      </c>
      <c r="C145" s="58" t="s">
        <v>1204</v>
      </c>
      <c r="D145" s="58"/>
      <c r="E145" s="54" t="s">
        <v>1299</v>
      </c>
      <c r="F145" s="55" t="s">
        <v>279</v>
      </c>
      <c r="G145" s="58">
        <v>2000077976</v>
      </c>
      <c r="H145" s="58" t="s">
        <v>1202</v>
      </c>
      <c r="I145" s="59" t="s">
        <v>1194</v>
      </c>
      <c r="J145" s="58">
        <v>1</v>
      </c>
      <c r="K145" s="59">
        <v>45418.080000000002</v>
      </c>
      <c r="L145" s="59">
        <v>45418.080000000002</v>
      </c>
    </row>
    <row r="146" spans="1:12" ht="17.25" thickBot="1" x14ac:dyDescent="0.35">
      <c r="A146" s="57">
        <v>44691</v>
      </c>
      <c r="B146" s="58" t="s">
        <v>1203</v>
      </c>
      <c r="C146" s="58" t="s">
        <v>1204</v>
      </c>
      <c r="D146" s="58"/>
      <c r="E146" s="54" t="s">
        <v>1299</v>
      </c>
      <c r="F146" s="55" t="s">
        <v>279</v>
      </c>
      <c r="G146" s="58">
        <v>2000077978</v>
      </c>
      <c r="H146" s="58" t="s">
        <v>1202</v>
      </c>
      <c r="I146" s="59" t="s">
        <v>1194</v>
      </c>
      <c r="J146" s="58">
        <v>1</v>
      </c>
      <c r="K146" s="59">
        <v>45418.080000000002</v>
      </c>
      <c r="L146" s="59">
        <v>45418.080000000002</v>
      </c>
    </row>
    <row r="147" spans="1:12" ht="17.25" thickBot="1" x14ac:dyDescent="0.35">
      <c r="A147" s="57">
        <v>44691</v>
      </c>
      <c r="B147" s="58" t="s">
        <v>1203</v>
      </c>
      <c r="C147" s="58" t="s">
        <v>1204</v>
      </c>
      <c r="D147" s="58"/>
      <c r="E147" s="54" t="s">
        <v>1299</v>
      </c>
      <c r="F147" s="55" t="s">
        <v>279</v>
      </c>
      <c r="G147" s="58">
        <v>2000077977</v>
      </c>
      <c r="H147" s="58" t="s">
        <v>1202</v>
      </c>
      <c r="I147" s="59" t="s">
        <v>1194</v>
      </c>
      <c r="J147" s="58">
        <v>1</v>
      </c>
      <c r="K147" s="59">
        <v>45418.080000000002</v>
      </c>
      <c r="L147" s="59">
        <v>45418.080000000002</v>
      </c>
    </row>
    <row r="148" spans="1:12" ht="17.25" thickBot="1" x14ac:dyDescent="0.35">
      <c r="A148" s="57">
        <v>44691</v>
      </c>
      <c r="B148" s="58" t="s">
        <v>1203</v>
      </c>
      <c r="C148" s="58" t="s">
        <v>1204</v>
      </c>
      <c r="D148" s="58"/>
      <c r="E148" s="54" t="s">
        <v>1299</v>
      </c>
      <c r="F148" s="55" t="s">
        <v>279</v>
      </c>
      <c r="G148" s="58">
        <v>2000077955</v>
      </c>
      <c r="H148" s="58" t="s">
        <v>1202</v>
      </c>
      <c r="I148" s="59" t="s">
        <v>1194</v>
      </c>
      <c r="J148" s="58">
        <v>1</v>
      </c>
      <c r="K148" s="59">
        <v>45418.080000000002</v>
      </c>
      <c r="L148" s="59">
        <v>45418.080000000002</v>
      </c>
    </row>
    <row r="149" spans="1:12" ht="17.25" thickBot="1" x14ac:dyDescent="0.35">
      <c r="A149" s="57">
        <v>44691</v>
      </c>
      <c r="B149" s="58" t="s">
        <v>1182</v>
      </c>
      <c r="C149" s="58" t="s">
        <v>1183</v>
      </c>
      <c r="D149" s="58"/>
      <c r="E149" s="54" t="s">
        <v>1299</v>
      </c>
      <c r="F149" s="55" t="s">
        <v>552</v>
      </c>
      <c r="G149" s="58">
        <v>60843737</v>
      </c>
      <c r="H149" s="58" t="s">
        <v>914</v>
      </c>
      <c r="I149" s="59" t="s">
        <v>475</v>
      </c>
      <c r="J149" s="58">
        <v>2</v>
      </c>
      <c r="K149" s="59">
        <v>73.62</v>
      </c>
      <c r="L149" s="59">
        <v>36.81</v>
      </c>
    </row>
    <row r="150" spans="1:12" ht="17.25" thickBot="1" x14ac:dyDescent="0.35">
      <c r="A150" s="57">
        <v>44691</v>
      </c>
      <c r="B150" s="58" t="s">
        <v>1182</v>
      </c>
      <c r="C150" s="58" t="s">
        <v>1183</v>
      </c>
      <c r="D150" s="58"/>
      <c r="E150" s="54" t="s">
        <v>1299</v>
      </c>
      <c r="F150" s="55" t="s">
        <v>552</v>
      </c>
      <c r="G150" s="58">
        <v>60843738</v>
      </c>
      <c r="H150" s="58" t="s">
        <v>914</v>
      </c>
      <c r="I150" s="59" t="s">
        <v>475</v>
      </c>
      <c r="J150" s="58">
        <v>100</v>
      </c>
      <c r="K150" s="59">
        <v>3681</v>
      </c>
      <c r="L150" s="59">
        <v>36.81</v>
      </c>
    </row>
    <row r="151" spans="1:12" ht="17.25" thickBot="1" x14ac:dyDescent="0.35">
      <c r="A151" s="57">
        <v>44692</v>
      </c>
      <c r="B151" s="58" t="s">
        <v>664</v>
      </c>
      <c r="C151" s="58" t="s">
        <v>665</v>
      </c>
      <c r="D151" s="58"/>
      <c r="E151" s="54" t="s">
        <v>1299</v>
      </c>
      <c r="F151" s="55" t="s">
        <v>279</v>
      </c>
      <c r="G151" s="58">
        <v>5204</v>
      </c>
      <c r="H151" s="58" t="s">
        <v>638</v>
      </c>
      <c r="I151" s="59" t="s">
        <v>634</v>
      </c>
      <c r="J151" s="58">
        <v>1</v>
      </c>
      <c r="K151" s="59">
        <v>5954.13</v>
      </c>
      <c r="L151" s="59">
        <v>5954.13</v>
      </c>
    </row>
    <row r="152" spans="1:12" ht="17.25" thickBot="1" x14ac:dyDescent="0.35">
      <c r="A152" s="57">
        <v>44692</v>
      </c>
      <c r="B152" s="58" t="s">
        <v>664</v>
      </c>
      <c r="C152" s="58" t="s">
        <v>665</v>
      </c>
      <c r="D152" s="58"/>
      <c r="E152" s="54" t="s">
        <v>1299</v>
      </c>
      <c r="F152" s="55" t="s">
        <v>279</v>
      </c>
      <c r="G152" s="58">
        <v>5204</v>
      </c>
      <c r="H152" s="58" t="s">
        <v>638</v>
      </c>
      <c r="I152" s="59" t="s">
        <v>634</v>
      </c>
      <c r="J152" s="58">
        <v>1</v>
      </c>
      <c r="K152" s="59">
        <v>5954.13</v>
      </c>
      <c r="L152" s="59">
        <v>5954.13</v>
      </c>
    </row>
    <row r="153" spans="1:12" ht="17.25" thickBot="1" x14ac:dyDescent="0.35">
      <c r="A153" s="57">
        <v>44692</v>
      </c>
      <c r="B153" s="58" t="s">
        <v>664</v>
      </c>
      <c r="C153" s="58" t="s">
        <v>665</v>
      </c>
      <c r="D153" s="58"/>
      <c r="E153" s="54" t="s">
        <v>1299</v>
      </c>
      <c r="F153" s="55" t="s">
        <v>279</v>
      </c>
      <c r="G153" s="58">
        <v>5205</v>
      </c>
      <c r="H153" s="58" t="s">
        <v>638</v>
      </c>
      <c r="I153" s="59" t="s">
        <v>634</v>
      </c>
      <c r="J153" s="58">
        <v>1</v>
      </c>
      <c r="K153" s="59">
        <v>5954.13</v>
      </c>
      <c r="L153" s="59">
        <v>5954.13</v>
      </c>
    </row>
    <row r="154" spans="1:12" ht="17.25" thickBot="1" x14ac:dyDescent="0.35">
      <c r="A154" s="57">
        <v>44692</v>
      </c>
      <c r="B154" s="58" t="s">
        <v>664</v>
      </c>
      <c r="C154" s="58" t="s">
        <v>665</v>
      </c>
      <c r="D154" s="58"/>
      <c r="E154" s="54" t="s">
        <v>1299</v>
      </c>
      <c r="F154" s="55" t="s">
        <v>279</v>
      </c>
      <c r="G154" s="58">
        <v>5206</v>
      </c>
      <c r="H154" s="58" t="s">
        <v>638</v>
      </c>
      <c r="I154" s="59" t="s">
        <v>634</v>
      </c>
      <c r="J154" s="58">
        <v>1</v>
      </c>
      <c r="K154" s="59">
        <v>5954.13</v>
      </c>
      <c r="L154" s="59">
        <v>5954.13</v>
      </c>
    </row>
    <row r="155" spans="1:12" ht="17.25" thickBot="1" x14ac:dyDescent="0.35">
      <c r="A155" s="57">
        <v>44692</v>
      </c>
      <c r="B155" s="58" t="s">
        <v>664</v>
      </c>
      <c r="C155" s="58" t="s">
        <v>665</v>
      </c>
      <c r="D155" s="58"/>
      <c r="E155" s="54" t="s">
        <v>1299</v>
      </c>
      <c r="F155" s="55" t="s">
        <v>279</v>
      </c>
      <c r="G155" s="58">
        <v>5207</v>
      </c>
      <c r="H155" s="58" t="s">
        <v>638</v>
      </c>
      <c r="I155" s="59" t="s">
        <v>634</v>
      </c>
      <c r="J155" s="58">
        <v>1</v>
      </c>
      <c r="K155" s="59">
        <v>5954.13</v>
      </c>
      <c r="L155" s="59">
        <v>5954.13</v>
      </c>
    </row>
    <row r="156" spans="1:12" ht="17.25" thickBot="1" x14ac:dyDescent="0.35">
      <c r="A156" s="57">
        <v>44692</v>
      </c>
      <c r="B156" s="58" t="s">
        <v>664</v>
      </c>
      <c r="C156" s="58" t="s">
        <v>665</v>
      </c>
      <c r="D156" s="58"/>
      <c r="E156" s="54" t="s">
        <v>1299</v>
      </c>
      <c r="F156" s="55" t="s">
        <v>279</v>
      </c>
      <c r="G156" s="58">
        <v>5208</v>
      </c>
      <c r="H156" s="58" t="s">
        <v>638</v>
      </c>
      <c r="I156" s="59" t="s">
        <v>634</v>
      </c>
      <c r="J156" s="58">
        <v>1</v>
      </c>
      <c r="K156" s="59">
        <v>5954.13</v>
      </c>
      <c r="L156" s="59">
        <v>5954.13</v>
      </c>
    </row>
    <row r="157" spans="1:12" ht="17.25" thickBot="1" x14ac:dyDescent="0.35">
      <c r="A157" s="57">
        <v>44692</v>
      </c>
      <c r="B157" s="58" t="s">
        <v>664</v>
      </c>
      <c r="C157" s="58" t="s">
        <v>665</v>
      </c>
      <c r="D157" s="58"/>
      <c r="E157" s="54" t="s">
        <v>1299</v>
      </c>
      <c r="F157" s="55" t="s">
        <v>279</v>
      </c>
      <c r="G157" s="58">
        <v>5209</v>
      </c>
      <c r="H157" s="58" t="s">
        <v>638</v>
      </c>
      <c r="I157" s="59" t="s">
        <v>634</v>
      </c>
      <c r="J157" s="58">
        <v>1</v>
      </c>
      <c r="K157" s="59">
        <v>5954.13</v>
      </c>
      <c r="L157" s="59">
        <v>5954.13</v>
      </c>
    </row>
    <row r="158" spans="1:12" ht="17.25" thickBot="1" x14ac:dyDescent="0.35">
      <c r="A158" s="57">
        <v>44692</v>
      </c>
      <c r="B158" s="58" t="s">
        <v>664</v>
      </c>
      <c r="C158" s="58" t="s">
        <v>665</v>
      </c>
      <c r="D158" s="58"/>
      <c r="E158" s="54" t="s">
        <v>1299</v>
      </c>
      <c r="F158" s="55" t="s">
        <v>279</v>
      </c>
      <c r="G158" s="58">
        <v>5210</v>
      </c>
      <c r="H158" s="58" t="s">
        <v>638</v>
      </c>
      <c r="I158" s="59" t="s">
        <v>634</v>
      </c>
      <c r="J158" s="58">
        <v>1</v>
      </c>
      <c r="K158" s="59">
        <v>5954.13</v>
      </c>
      <c r="L158" s="59">
        <v>5954.13</v>
      </c>
    </row>
    <row r="159" spans="1:12" ht="17.25" thickBot="1" x14ac:dyDescent="0.35">
      <c r="A159" s="57">
        <v>44692</v>
      </c>
      <c r="B159" s="58" t="s">
        <v>664</v>
      </c>
      <c r="C159" s="58" t="s">
        <v>665</v>
      </c>
      <c r="D159" s="58"/>
      <c r="E159" s="54" t="s">
        <v>1299</v>
      </c>
      <c r="F159" s="55" t="s">
        <v>279</v>
      </c>
      <c r="G159" s="58">
        <v>5212</v>
      </c>
      <c r="H159" s="58" t="s">
        <v>638</v>
      </c>
      <c r="I159" s="59" t="s">
        <v>634</v>
      </c>
      <c r="J159" s="58">
        <v>1</v>
      </c>
      <c r="K159" s="59">
        <v>5954.13</v>
      </c>
      <c r="L159" s="59">
        <v>5954.13</v>
      </c>
    </row>
    <row r="160" spans="1:12" ht="17.25" thickBot="1" x14ac:dyDescent="0.35">
      <c r="A160" s="57">
        <v>44692</v>
      </c>
      <c r="B160" s="58" t="s">
        <v>664</v>
      </c>
      <c r="C160" s="58" t="s">
        <v>665</v>
      </c>
      <c r="D160" s="58"/>
      <c r="E160" s="54" t="s">
        <v>1299</v>
      </c>
      <c r="F160" s="55" t="s">
        <v>279</v>
      </c>
      <c r="G160" s="58">
        <v>5213</v>
      </c>
      <c r="H160" s="58" t="s">
        <v>638</v>
      </c>
      <c r="I160" s="59" t="s">
        <v>634</v>
      </c>
      <c r="J160" s="58">
        <v>1</v>
      </c>
      <c r="K160" s="59">
        <v>5954.13</v>
      </c>
      <c r="L160" s="59">
        <v>5954.13</v>
      </c>
    </row>
    <row r="161" spans="1:12" ht="17.25" thickBot="1" x14ac:dyDescent="0.35">
      <c r="A161" s="57">
        <v>44692</v>
      </c>
      <c r="B161" s="58" t="s">
        <v>664</v>
      </c>
      <c r="C161" s="58" t="s">
        <v>665</v>
      </c>
      <c r="D161" s="58"/>
      <c r="E161" s="54" t="s">
        <v>1299</v>
      </c>
      <c r="F161" s="55" t="s">
        <v>279</v>
      </c>
      <c r="G161" s="58">
        <v>5214</v>
      </c>
      <c r="H161" s="58" t="s">
        <v>638</v>
      </c>
      <c r="I161" s="59" t="s">
        <v>634</v>
      </c>
      <c r="J161" s="58">
        <v>1</v>
      </c>
      <c r="K161" s="59">
        <v>5954.13</v>
      </c>
      <c r="L161" s="59">
        <v>5954.13</v>
      </c>
    </row>
    <row r="162" spans="1:12" ht="17.25" thickBot="1" x14ac:dyDescent="0.35">
      <c r="A162" s="57">
        <v>44692</v>
      </c>
      <c r="B162" s="58" t="s">
        <v>664</v>
      </c>
      <c r="C162" s="58" t="s">
        <v>665</v>
      </c>
      <c r="D162" s="58"/>
      <c r="E162" s="54" t="s">
        <v>1299</v>
      </c>
      <c r="F162" s="55" t="s">
        <v>279</v>
      </c>
      <c r="G162" s="58">
        <v>5215</v>
      </c>
      <c r="H162" s="58" t="s">
        <v>638</v>
      </c>
      <c r="I162" s="59" t="s">
        <v>634</v>
      </c>
      <c r="J162" s="58">
        <v>1</v>
      </c>
      <c r="K162" s="59">
        <v>5954.13</v>
      </c>
      <c r="L162" s="59">
        <v>5954.13</v>
      </c>
    </row>
    <row r="163" spans="1:12" ht="17.25" thickBot="1" x14ac:dyDescent="0.35">
      <c r="A163" s="57">
        <v>44692</v>
      </c>
      <c r="B163" s="58" t="s">
        <v>664</v>
      </c>
      <c r="C163" s="58" t="s">
        <v>665</v>
      </c>
      <c r="D163" s="58"/>
      <c r="E163" s="54" t="s">
        <v>1299</v>
      </c>
      <c r="F163" s="55" t="s">
        <v>279</v>
      </c>
      <c r="G163" s="58">
        <v>5216</v>
      </c>
      <c r="H163" s="58" t="s">
        <v>638</v>
      </c>
      <c r="I163" s="59" t="s">
        <v>634</v>
      </c>
      <c r="J163" s="58">
        <v>1</v>
      </c>
      <c r="K163" s="59">
        <v>5954.13</v>
      </c>
      <c r="L163" s="59">
        <v>5954.13</v>
      </c>
    </row>
    <row r="164" spans="1:12" ht="17.25" thickBot="1" x14ac:dyDescent="0.35">
      <c r="A164" s="57">
        <v>44692</v>
      </c>
      <c r="B164" s="58" t="s">
        <v>664</v>
      </c>
      <c r="C164" s="58" t="s">
        <v>665</v>
      </c>
      <c r="D164" s="58"/>
      <c r="E164" s="54" t="s">
        <v>1299</v>
      </c>
      <c r="F164" s="55" t="s">
        <v>279</v>
      </c>
      <c r="G164" s="58">
        <v>5218</v>
      </c>
      <c r="H164" s="58" t="s">
        <v>638</v>
      </c>
      <c r="I164" s="59" t="s">
        <v>634</v>
      </c>
      <c r="J164" s="58">
        <v>1</v>
      </c>
      <c r="K164" s="59">
        <v>5954.13</v>
      </c>
      <c r="L164" s="59">
        <v>5954.13</v>
      </c>
    </row>
    <row r="165" spans="1:12" ht="17.25" thickBot="1" x14ac:dyDescent="0.35">
      <c r="A165" s="57">
        <v>44692</v>
      </c>
      <c r="B165" s="58" t="s">
        <v>664</v>
      </c>
      <c r="C165" s="58" t="s">
        <v>665</v>
      </c>
      <c r="D165" s="58"/>
      <c r="E165" s="54" t="s">
        <v>1299</v>
      </c>
      <c r="F165" s="55" t="s">
        <v>279</v>
      </c>
      <c r="G165" s="58">
        <v>5223</v>
      </c>
      <c r="H165" s="58" t="s">
        <v>638</v>
      </c>
      <c r="I165" s="59" t="s">
        <v>634</v>
      </c>
      <c r="J165" s="58">
        <v>1</v>
      </c>
      <c r="K165" s="59">
        <v>5954.13</v>
      </c>
      <c r="L165" s="59">
        <v>5954.13</v>
      </c>
    </row>
    <row r="166" spans="1:12" ht="17.25" thickBot="1" x14ac:dyDescent="0.35">
      <c r="A166" s="57">
        <v>44692</v>
      </c>
      <c r="B166" s="58" t="s">
        <v>664</v>
      </c>
      <c r="C166" s="58" t="s">
        <v>665</v>
      </c>
      <c r="D166" s="58"/>
      <c r="E166" s="54" t="s">
        <v>1299</v>
      </c>
      <c r="F166" s="55" t="s">
        <v>279</v>
      </c>
      <c r="G166" s="58">
        <v>5224</v>
      </c>
      <c r="H166" s="58" t="s">
        <v>638</v>
      </c>
      <c r="I166" s="59" t="s">
        <v>634</v>
      </c>
      <c r="J166" s="58">
        <v>1</v>
      </c>
      <c r="K166" s="59">
        <v>5954.13</v>
      </c>
      <c r="L166" s="59">
        <v>5954.13</v>
      </c>
    </row>
    <row r="167" spans="1:12" ht="17.25" thickBot="1" x14ac:dyDescent="0.35">
      <c r="A167" s="57">
        <v>44692</v>
      </c>
      <c r="B167" s="58" t="s">
        <v>664</v>
      </c>
      <c r="C167" s="58" t="s">
        <v>665</v>
      </c>
      <c r="D167" s="58"/>
      <c r="E167" s="54" t="s">
        <v>1299</v>
      </c>
      <c r="F167" s="55" t="s">
        <v>279</v>
      </c>
      <c r="G167" s="58">
        <v>5226</v>
      </c>
      <c r="H167" s="58" t="s">
        <v>638</v>
      </c>
      <c r="I167" s="59" t="s">
        <v>634</v>
      </c>
      <c r="J167" s="58">
        <v>1</v>
      </c>
      <c r="K167" s="59">
        <v>5954.13</v>
      </c>
      <c r="L167" s="59">
        <v>5954.13</v>
      </c>
    </row>
    <row r="168" spans="1:12" ht="17.25" thickBot="1" x14ac:dyDescent="0.35">
      <c r="A168" s="57">
        <v>44692</v>
      </c>
      <c r="B168" s="58" t="s">
        <v>664</v>
      </c>
      <c r="C168" s="58" t="s">
        <v>665</v>
      </c>
      <c r="D168" s="58"/>
      <c r="E168" s="54" t="s">
        <v>1299</v>
      </c>
      <c r="F168" s="55" t="s">
        <v>279</v>
      </c>
      <c r="G168" s="58">
        <v>5227</v>
      </c>
      <c r="H168" s="58" t="s">
        <v>638</v>
      </c>
      <c r="I168" s="59" t="s">
        <v>634</v>
      </c>
      <c r="J168" s="58">
        <v>1</v>
      </c>
      <c r="K168" s="59">
        <v>5954.13</v>
      </c>
      <c r="L168" s="59">
        <v>5954.13</v>
      </c>
    </row>
    <row r="169" spans="1:12" ht="17.25" thickBot="1" x14ac:dyDescent="0.35">
      <c r="A169" s="57">
        <v>44692</v>
      </c>
      <c r="B169" s="58" t="s">
        <v>664</v>
      </c>
      <c r="C169" s="58" t="s">
        <v>665</v>
      </c>
      <c r="D169" s="58"/>
      <c r="E169" s="54" t="s">
        <v>1299</v>
      </c>
      <c r="F169" s="55" t="s">
        <v>279</v>
      </c>
      <c r="G169" s="58">
        <v>5231</v>
      </c>
      <c r="H169" s="58" t="s">
        <v>638</v>
      </c>
      <c r="I169" s="59" t="s">
        <v>634</v>
      </c>
      <c r="J169" s="58">
        <v>1</v>
      </c>
      <c r="K169" s="59">
        <v>5954.13</v>
      </c>
      <c r="L169" s="59">
        <v>5954.13</v>
      </c>
    </row>
    <row r="170" spans="1:12" ht="17.25" thickBot="1" x14ac:dyDescent="0.35">
      <c r="A170" s="57">
        <v>44692</v>
      </c>
      <c r="B170" s="58" t="s">
        <v>664</v>
      </c>
      <c r="C170" s="58" t="s">
        <v>665</v>
      </c>
      <c r="D170" s="58"/>
      <c r="E170" s="54" t="s">
        <v>1299</v>
      </c>
      <c r="F170" s="55" t="s">
        <v>279</v>
      </c>
      <c r="G170" s="58">
        <v>5266</v>
      </c>
      <c r="H170" s="58" t="s">
        <v>638</v>
      </c>
      <c r="I170" s="59" t="s">
        <v>634</v>
      </c>
      <c r="J170" s="58">
        <v>1</v>
      </c>
      <c r="K170" s="59">
        <v>5954.13</v>
      </c>
      <c r="L170" s="59">
        <v>5954.13</v>
      </c>
    </row>
    <row r="171" spans="1:12" ht="17.25" thickBot="1" x14ac:dyDescent="0.35">
      <c r="A171" s="57">
        <v>44692</v>
      </c>
      <c r="B171" s="58" t="s">
        <v>664</v>
      </c>
      <c r="C171" s="58" t="s">
        <v>665</v>
      </c>
      <c r="D171" s="58"/>
      <c r="E171" s="54" t="s">
        <v>1299</v>
      </c>
      <c r="F171" s="55" t="s">
        <v>279</v>
      </c>
      <c r="G171" s="58">
        <v>5267</v>
      </c>
      <c r="H171" s="58" t="s">
        <v>638</v>
      </c>
      <c r="I171" s="59" t="s">
        <v>634</v>
      </c>
      <c r="J171" s="58">
        <v>1</v>
      </c>
      <c r="K171" s="59">
        <v>5954.13</v>
      </c>
      <c r="L171" s="59">
        <v>5954.13</v>
      </c>
    </row>
    <row r="172" spans="1:12" ht="17.25" thickBot="1" x14ac:dyDescent="0.35">
      <c r="A172" s="57">
        <v>44692</v>
      </c>
      <c r="B172" s="58" t="s">
        <v>664</v>
      </c>
      <c r="C172" s="58" t="s">
        <v>665</v>
      </c>
      <c r="D172" s="58"/>
      <c r="E172" s="54" t="s">
        <v>1299</v>
      </c>
      <c r="F172" s="55" t="s">
        <v>279</v>
      </c>
      <c r="G172" s="58">
        <v>5268</v>
      </c>
      <c r="H172" s="58" t="s">
        <v>638</v>
      </c>
      <c r="I172" s="59" t="s">
        <v>634</v>
      </c>
      <c r="J172" s="58">
        <v>1</v>
      </c>
      <c r="K172" s="59">
        <v>5954.13</v>
      </c>
      <c r="L172" s="59">
        <v>5954.13</v>
      </c>
    </row>
    <row r="173" spans="1:12" ht="17.25" thickBot="1" x14ac:dyDescent="0.35">
      <c r="A173" s="57">
        <v>44692</v>
      </c>
      <c r="B173" s="58" t="s">
        <v>664</v>
      </c>
      <c r="C173" s="58" t="s">
        <v>665</v>
      </c>
      <c r="D173" s="58"/>
      <c r="E173" s="54" t="s">
        <v>1299</v>
      </c>
      <c r="F173" s="55" t="s">
        <v>279</v>
      </c>
      <c r="G173" s="58">
        <v>5269</v>
      </c>
      <c r="H173" s="58" t="s">
        <v>638</v>
      </c>
      <c r="I173" s="59" t="s">
        <v>634</v>
      </c>
      <c r="J173" s="58">
        <v>1</v>
      </c>
      <c r="K173" s="59">
        <v>5954.13</v>
      </c>
      <c r="L173" s="59">
        <v>5954.13</v>
      </c>
    </row>
    <row r="174" spans="1:12" ht="17.25" thickBot="1" x14ac:dyDescent="0.35">
      <c r="A174" s="57">
        <v>44692</v>
      </c>
      <c r="B174" s="58" t="s">
        <v>664</v>
      </c>
      <c r="C174" s="58" t="s">
        <v>665</v>
      </c>
      <c r="D174" s="58"/>
      <c r="E174" s="54" t="s">
        <v>1299</v>
      </c>
      <c r="F174" s="55" t="s">
        <v>279</v>
      </c>
      <c r="G174" s="58">
        <v>5270</v>
      </c>
      <c r="H174" s="58" t="s">
        <v>638</v>
      </c>
      <c r="I174" s="59" t="s">
        <v>634</v>
      </c>
      <c r="J174" s="58">
        <v>1</v>
      </c>
      <c r="K174" s="59">
        <v>5954.13</v>
      </c>
      <c r="L174" s="59">
        <v>5954.13</v>
      </c>
    </row>
    <row r="175" spans="1:12" ht="17.25" thickBot="1" x14ac:dyDescent="0.35">
      <c r="A175" s="57">
        <v>44692</v>
      </c>
      <c r="B175" s="58" t="s">
        <v>664</v>
      </c>
      <c r="C175" s="58" t="s">
        <v>665</v>
      </c>
      <c r="D175" s="58"/>
      <c r="E175" s="54" t="s">
        <v>1299</v>
      </c>
      <c r="F175" s="55" t="s">
        <v>279</v>
      </c>
      <c r="G175" s="58">
        <v>5271</v>
      </c>
      <c r="H175" s="58" t="s">
        <v>638</v>
      </c>
      <c r="I175" s="59" t="s">
        <v>634</v>
      </c>
      <c r="J175" s="58">
        <v>1</v>
      </c>
      <c r="K175" s="59">
        <v>5954.13</v>
      </c>
      <c r="L175" s="59">
        <v>5954.13</v>
      </c>
    </row>
    <row r="176" spans="1:12" ht="17.25" thickBot="1" x14ac:dyDescent="0.35">
      <c r="A176" s="57">
        <v>44692</v>
      </c>
      <c r="B176" s="58" t="s">
        <v>664</v>
      </c>
      <c r="C176" s="58" t="s">
        <v>665</v>
      </c>
      <c r="D176" s="58"/>
      <c r="E176" s="54" t="s">
        <v>1299</v>
      </c>
      <c r="F176" s="55" t="s">
        <v>279</v>
      </c>
      <c r="G176" s="58">
        <v>5272</v>
      </c>
      <c r="H176" s="58" t="s">
        <v>638</v>
      </c>
      <c r="I176" s="59" t="s">
        <v>634</v>
      </c>
      <c r="J176" s="58">
        <v>1</v>
      </c>
      <c r="K176" s="59">
        <v>5954.13</v>
      </c>
      <c r="L176" s="59">
        <v>5954.13</v>
      </c>
    </row>
    <row r="177" spans="1:12" ht="17.25" thickBot="1" x14ac:dyDescent="0.35">
      <c r="A177" s="57">
        <v>44692</v>
      </c>
      <c r="B177" s="58" t="s">
        <v>664</v>
      </c>
      <c r="C177" s="58" t="s">
        <v>665</v>
      </c>
      <c r="D177" s="58"/>
      <c r="E177" s="54" t="s">
        <v>1299</v>
      </c>
      <c r="F177" s="55" t="s">
        <v>279</v>
      </c>
      <c r="G177" s="58">
        <v>5273</v>
      </c>
      <c r="H177" s="58" t="s">
        <v>638</v>
      </c>
      <c r="I177" s="59" t="s">
        <v>634</v>
      </c>
      <c r="J177" s="58">
        <v>1</v>
      </c>
      <c r="K177" s="59">
        <v>5954.13</v>
      </c>
      <c r="L177" s="59">
        <v>5954.13</v>
      </c>
    </row>
    <row r="178" spans="1:12" ht="17.25" thickBot="1" x14ac:dyDescent="0.35">
      <c r="A178" s="57">
        <v>44692</v>
      </c>
      <c r="B178" s="58" t="s">
        <v>664</v>
      </c>
      <c r="C178" s="58" t="s">
        <v>665</v>
      </c>
      <c r="D178" s="58"/>
      <c r="E178" s="54" t="s">
        <v>1299</v>
      </c>
      <c r="F178" s="55" t="s">
        <v>279</v>
      </c>
      <c r="G178" s="58">
        <v>5274</v>
      </c>
      <c r="H178" s="58" t="s">
        <v>638</v>
      </c>
      <c r="I178" s="59" t="s">
        <v>634</v>
      </c>
      <c r="J178" s="58">
        <v>1</v>
      </c>
      <c r="K178" s="59">
        <v>5954.13</v>
      </c>
      <c r="L178" s="59">
        <v>5954.13</v>
      </c>
    </row>
    <row r="179" spans="1:12" ht="17.25" thickBot="1" x14ac:dyDescent="0.35">
      <c r="A179" s="57">
        <v>44692</v>
      </c>
      <c r="B179" s="58" t="s">
        <v>664</v>
      </c>
      <c r="C179" s="58" t="s">
        <v>665</v>
      </c>
      <c r="D179" s="58"/>
      <c r="E179" s="54" t="s">
        <v>1299</v>
      </c>
      <c r="F179" s="55" t="s">
        <v>279</v>
      </c>
      <c r="G179" s="58">
        <v>5275</v>
      </c>
      <c r="H179" s="58" t="s">
        <v>638</v>
      </c>
      <c r="I179" s="59" t="s">
        <v>634</v>
      </c>
      <c r="J179" s="58">
        <v>1</v>
      </c>
      <c r="K179" s="59">
        <v>5954.13</v>
      </c>
      <c r="L179" s="59">
        <v>5954.13</v>
      </c>
    </row>
    <row r="180" spans="1:12" ht="17.25" thickBot="1" x14ac:dyDescent="0.35">
      <c r="A180" s="57">
        <v>44692</v>
      </c>
      <c r="B180" s="58" t="s">
        <v>664</v>
      </c>
      <c r="C180" s="58" t="s">
        <v>665</v>
      </c>
      <c r="D180" s="58"/>
      <c r="E180" s="54" t="s">
        <v>1299</v>
      </c>
      <c r="F180" s="55" t="s">
        <v>279</v>
      </c>
      <c r="G180" s="58">
        <v>5276</v>
      </c>
      <c r="H180" s="58" t="s">
        <v>638</v>
      </c>
      <c r="I180" s="59" t="s">
        <v>634</v>
      </c>
      <c r="J180" s="58">
        <v>1</v>
      </c>
      <c r="K180" s="59">
        <v>5954.13</v>
      </c>
      <c r="L180" s="59">
        <v>5954.13</v>
      </c>
    </row>
    <row r="181" spans="1:12" ht="17.25" thickBot="1" x14ac:dyDescent="0.35">
      <c r="A181" s="57">
        <v>44692</v>
      </c>
      <c r="B181" s="58" t="s">
        <v>664</v>
      </c>
      <c r="C181" s="58" t="s">
        <v>665</v>
      </c>
      <c r="D181" s="58"/>
      <c r="E181" s="54" t="s">
        <v>1299</v>
      </c>
      <c r="F181" s="55" t="s">
        <v>279</v>
      </c>
      <c r="G181" s="58">
        <v>5277</v>
      </c>
      <c r="H181" s="58" t="s">
        <v>638</v>
      </c>
      <c r="I181" s="59" t="s">
        <v>634</v>
      </c>
      <c r="J181" s="58">
        <v>1</v>
      </c>
      <c r="K181" s="59">
        <v>5954.13</v>
      </c>
      <c r="L181" s="59">
        <v>5954.13</v>
      </c>
    </row>
    <row r="182" spans="1:12" ht="17.25" thickBot="1" x14ac:dyDescent="0.35">
      <c r="A182" s="57">
        <v>44692</v>
      </c>
      <c r="B182" s="58" t="s">
        <v>664</v>
      </c>
      <c r="C182" s="58" t="s">
        <v>665</v>
      </c>
      <c r="D182" s="58"/>
      <c r="E182" s="54" t="s">
        <v>1299</v>
      </c>
      <c r="F182" s="55" t="s">
        <v>279</v>
      </c>
      <c r="G182" s="58">
        <v>5278</v>
      </c>
      <c r="H182" s="58" t="s">
        <v>638</v>
      </c>
      <c r="I182" s="59" t="s">
        <v>634</v>
      </c>
      <c r="J182" s="58">
        <v>1</v>
      </c>
      <c r="K182" s="59">
        <v>5954.13</v>
      </c>
      <c r="L182" s="59">
        <v>5954.13</v>
      </c>
    </row>
    <row r="183" spans="1:12" ht="17.25" thickBot="1" x14ac:dyDescent="0.35">
      <c r="A183" s="57">
        <v>44692</v>
      </c>
      <c r="B183" s="58" t="s">
        <v>664</v>
      </c>
      <c r="C183" s="58" t="s">
        <v>665</v>
      </c>
      <c r="D183" s="58"/>
      <c r="E183" s="54" t="s">
        <v>1299</v>
      </c>
      <c r="F183" s="55" t="s">
        <v>279</v>
      </c>
      <c r="G183" s="58">
        <v>5279</v>
      </c>
      <c r="H183" s="58" t="s">
        <v>638</v>
      </c>
      <c r="I183" s="59" t="s">
        <v>634</v>
      </c>
      <c r="J183" s="58">
        <v>1</v>
      </c>
      <c r="K183" s="59">
        <v>5954.13</v>
      </c>
      <c r="L183" s="59">
        <v>5954.13</v>
      </c>
    </row>
    <row r="184" spans="1:12" ht="17.25" thickBot="1" x14ac:dyDescent="0.35">
      <c r="A184" s="57">
        <v>44692</v>
      </c>
      <c r="B184" s="58" t="s">
        <v>664</v>
      </c>
      <c r="C184" s="58" t="s">
        <v>665</v>
      </c>
      <c r="D184" s="58"/>
      <c r="E184" s="54" t="s">
        <v>1299</v>
      </c>
      <c r="F184" s="55" t="s">
        <v>279</v>
      </c>
      <c r="G184" s="58">
        <v>5280</v>
      </c>
      <c r="H184" s="58" t="s">
        <v>638</v>
      </c>
      <c r="I184" s="59" t="s">
        <v>634</v>
      </c>
      <c r="J184" s="58">
        <v>1</v>
      </c>
      <c r="K184" s="59">
        <v>5954.13</v>
      </c>
      <c r="L184" s="59">
        <v>5954.13</v>
      </c>
    </row>
    <row r="185" spans="1:12" ht="17.25" thickBot="1" x14ac:dyDescent="0.35">
      <c r="A185" s="57">
        <v>44692</v>
      </c>
      <c r="B185" s="58" t="s">
        <v>664</v>
      </c>
      <c r="C185" s="58" t="s">
        <v>665</v>
      </c>
      <c r="D185" s="58"/>
      <c r="E185" s="54" t="s">
        <v>1299</v>
      </c>
      <c r="F185" s="55" t="s">
        <v>279</v>
      </c>
      <c r="G185" s="58">
        <v>5281</v>
      </c>
      <c r="H185" s="58" t="s">
        <v>638</v>
      </c>
      <c r="I185" s="59" t="s">
        <v>634</v>
      </c>
      <c r="J185" s="58">
        <v>1</v>
      </c>
      <c r="K185" s="59">
        <v>5954.13</v>
      </c>
      <c r="L185" s="59">
        <v>5954.13</v>
      </c>
    </row>
    <row r="186" spans="1:12" ht="17.25" thickBot="1" x14ac:dyDescent="0.35">
      <c r="A186" s="57">
        <v>44692</v>
      </c>
      <c r="B186" s="58" t="s">
        <v>664</v>
      </c>
      <c r="C186" s="58" t="s">
        <v>665</v>
      </c>
      <c r="D186" s="58"/>
      <c r="E186" s="54" t="s">
        <v>1299</v>
      </c>
      <c r="F186" s="55" t="s">
        <v>279</v>
      </c>
      <c r="G186" s="58">
        <v>5282</v>
      </c>
      <c r="H186" s="58" t="s">
        <v>638</v>
      </c>
      <c r="I186" s="59" t="s">
        <v>634</v>
      </c>
      <c r="J186" s="58">
        <v>1</v>
      </c>
      <c r="K186" s="59">
        <v>5954.13</v>
      </c>
      <c r="L186" s="59">
        <v>5954.13</v>
      </c>
    </row>
    <row r="187" spans="1:12" ht="17.25" thickBot="1" x14ac:dyDescent="0.35">
      <c r="A187" s="57">
        <v>44692</v>
      </c>
      <c r="B187" s="58" t="s">
        <v>664</v>
      </c>
      <c r="C187" s="58" t="s">
        <v>665</v>
      </c>
      <c r="D187" s="58"/>
      <c r="E187" s="54" t="s">
        <v>1299</v>
      </c>
      <c r="F187" s="55" t="s">
        <v>279</v>
      </c>
      <c r="G187" s="58">
        <v>5283</v>
      </c>
      <c r="H187" s="58" t="s">
        <v>638</v>
      </c>
      <c r="I187" s="59" t="s">
        <v>634</v>
      </c>
      <c r="J187" s="58">
        <v>1</v>
      </c>
      <c r="K187" s="59">
        <v>5954.13</v>
      </c>
      <c r="L187" s="59">
        <v>5954.13</v>
      </c>
    </row>
    <row r="188" spans="1:12" ht="17.25" thickBot="1" x14ac:dyDescent="0.35">
      <c r="A188" s="57">
        <v>44692</v>
      </c>
      <c r="B188" s="58" t="s">
        <v>664</v>
      </c>
      <c r="C188" s="58" t="s">
        <v>665</v>
      </c>
      <c r="D188" s="58"/>
      <c r="E188" s="54" t="s">
        <v>1299</v>
      </c>
      <c r="F188" s="55" t="s">
        <v>279</v>
      </c>
      <c r="G188" s="58">
        <v>5284</v>
      </c>
      <c r="H188" s="58" t="s">
        <v>638</v>
      </c>
      <c r="I188" s="59" t="s">
        <v>634</v>
      </c>
      <c r="J188" s="58">
        <v>1</v>
      </c>
      <c r="K188" s="59">
        <v>5954.13</v>
      </c>
      <c r="L188" s="59">
        <v>5954.13</v>
      </c>
    </row>
    <row r="189" spans="1:12" ht="17.25" thickBot="1" x14ac:dyDescent="0.35">
      <c r="A189" s="57">
        <v>44692</v>
      </c>
      <c r="B189" s="58" t="s">
        <v>664</v>
      </c>
      <c r="C189" s="58" t="s">
        <v>665</v>
      </c>
      <c r="D189" s="58"/>
      <c r="E189" s="54" t="s">
        <v>1299</v>
      </c>
      <c r="F189" s="55" t="s">
        <v>279</v>
      </c>
      <c r="G189" s="58">
        <v>5285</v>
      </c>
      <c r="H189" s="58" t="s">
        <v>638</v>
      </c>
      <c r="I189" s="59" t="s">
        <v>634</v>
      </c>
      <c r="J189" s="58">
        <v>1</v>
      </c>
      <c r="K189" s="59">
        <v>5954.13</v>
      </c>
      <c r="L189" s="59">
        <v>5954.13</v>
      </c>
    </row>
    <row r="190" spans="1:12" ht="17.25" thickBot="1" x14ac:dyDescent="0.35">
      <c r="A190" s="57">
        <v>44692</v>
      </c>
      <c r="B190" s="58" t="s">
        <v>664</v>
      </c>
      <c r="C190" s="58" t="s">
        <v>665</v>
      </c>
      <c r="D190" s="58"/>
      <c r="E190" s="54" t="s">
        <v>1299</v>
      </c>
      <c r="F190" s="55" t="s">
        <v>279</v>
      </c>
      <c r="G190" s="58">
        <v>5286</v>
      </c>
      <c r="H190" s="58" t="s">
        <v>638</v>
      </c>
      <c r="I190" s="59" t="s">
        <v>634</v>
      </c>
      <c r="J190" s="58">
        <v>1</v>
      </c>
      <c r="K190" s="59">
        <v>5954.13</v>
      </c>
      <c r="L190" s="59">
        <v>5954.13</v>
      </c>
    </row>
    <row r="191" spans="1:12" ht="17.25" thickBot="1" x14ac:dyDescent="0.35">
      <c r="A191" s="57">
        <v>44692</v>
      </c>
      <c r="B191" s="58" t="s">
        <v>664</v>
      </c>
      <c r="C191" s="58" t="s">
        <v>665</v>
      </c>
      <c r="D191" s="58"/>
      <c r="E191" s="54" t="s">
        <v>1299</v>
      </c>
      <c r="F191" s="55" t="s">
        <v>279</v>
      </c>
      <c r="G191" s="58">
        <v>5287</v>
      </c>
      <c r="H191" s="58" t="s">
        <v>638</v>
      </c>
      <c r="I191" s="59" t="s">
        <v>634</v>
      </c>
      <c r="J191" s="58">
        <v>1</v>
      </c>
      <c r="K191" s="59">
        <v>5954.13</v>
      </c>
      <c r="L191" s="59">
        <v>5954.13</v>
      </c>
    </row>
    <row r="192" spans="1:12" ht="17.25" thickBot="1" x14ac:dyDescent="0.35">
      <c r="A192" s="57">
        <v>44692</v>
      </c>
      <c r="B192" s="58" t="s">
        <v>664</v>
      </c>
      <c r="C192" s="58" t="s">
        <v>665</v>
      </c>
      <c r="D192" s="58"/>
      <c r="E192" s="54" t="s">
        <v>1299</v>
      </c>
      <c r="F192" s="55" t="s">
        <v>279</v>
      </c>
      <c r="G192" s="58">
        <v>5288</v>
      </c>
      <c r="H192" s="58" t="s">
        <v>638</v>
      </c>
      <c r="I192" s="59" t="s">
        <v>634</v>
      </c>
      <c r="J192" s="58">
        <v>1</v>
      </c>
      <c r="K192" s="59">
        <v>5954.13</v>
      </c>
      <c r="L192" s="59">
        <v>5954.13</v>
      </c>
    </row>
    <row r="193" spans="1:12" ht="17.25" thickBot="1" x14ac:dyDescent="0.35">
      <c r="A193" s="57">
        <v>44692</v>
      </c>
      <c r="B193" s="58" t="s">
        <v>664</v>
      </c>
      <c r="C193" s="58" t="s">
        <v>665</v>
      </c>
      <c r="D193" s="58"/>
      <c r="E193" s="54" t="s">
        <v>1299</v>
      </c>
      <c r="F193" s="55" t="s">
        <v>279</v>
      </c>
      <c r="G193" s="58">
        <v>5289</v>
      </c>
      <c r="H193" s="58" t="s">
        <v>638</v>
      </c>
      <c r="I193" s="59" t="s">
        <v>634</v>
      </c>
      <c r="J193" s="58">
        <v>1</v>
      </c>
      <c r="K193" s="59">
        <v>5954.13</v>
      </c>
      <c r="L193" s="59">
        <v>5954.13</v>
      </c>
    </row>
    <row r="194" spans="1:12" ht="17.25" thickBot="1" x14ac:dyDescent="0.35">
      <c r="A194" s="57">
        <v>44692</v>
      </c>
      <c r="B194" s="58" t="s">
        <v>664</v>
      </c>
      <c r="C194" s="58" t="s">
        <v>665</v>
      </c>
      <c r="D194" s="58"/>
      <c r="E194" s="54" t="s">
        <v>1299</v>
      </c>
      <c r="F194" s="55" t="s">
        <v>279</v>
      </c>
      <c r="G194" s="58">
        <v>5290</v>
      </c>
      <c r="H194" s="58" t="s">
        <v>638</v>
      </c>
      <c r="I194" s="59" t="s">
        <v>634</v>
      </c>
      <c r="J194" s="58">
        <v>1</v>
      </c>
      <c r="K194" s="59">
        <v>5954.13</v>
      </c>
      <c r="L194" s="59">
        <v>5954.13</v>
      </c>
    </row>
    <row r="195" spans="1:12" ht="17.25" thickBot="1" x14ac:dyDescent="0.35">
      <c r="A195" s="57">
        <v>44692</v>
      </c>
      <c r="B195" s="58" t="s">
        <v>664</v>
      </c>
      <c r="C195" s="58" t="s">
        <v>665</v>
      </c>
      <c r="D195" s="58"/>
      <c r="E195" s="54" t="s">
        <v>1299</v>
      </c>
      <c r="F195" s="55" t="s">
        <v>279</v>
      </c>
      <c r="G195" s="58">
        <v>5291</v>
      </c>
      <c r="H195" s="58" t="s">
        <v>638</v>
      </c>
      <c r="I195" s="59" t="s">
        <v>634</v>
      </c>
      <c r="J195" s="58">
        <v>1</v>
      </c>
      <c r="K195" s="59">
        <v>5954.13</v>
      </c>
      <c r="L195" s="59">
        <v>5954.13</v>
      </c>
    </row>
    <row r="196" spans="1:12" ht="17.25" thickBot="1" x14ac:dyDescent="0.35">
      <c r="A196" s="57">
        <v>44692</v>
      </c>
      <c r="B196" s="58" t="s">
        <v>664</v>
      </c>
      <c r="C196" s="58" t="s">
        <v>665</v>
      </c>
      <c r="D196" s="58"/>
      <c r="E196" s="54" t="s">
        <v>1299</v>
      </c>
      <c r="F196" s="55" t="s">
        <v>279</v>
      </c>
      <c r="G196" s="58">
        <v>5292</v>
      </c>
      <c r="H196" s="58" t="s">
        <v>638</v>
      </c>
      <c r="I196" s="59" t="s">
        <v>634</v>
      </c>
      <c r="J196" s="58">
        <v>1</v>
      </c>
      <c r="K196" s="59">
        <v>5954.13</v>
      </c>
      <c r="L196" s="59">
        <v>5954.13</v>
      </c>
    </row>
    <row r="197" spans="1:12" ht="17.25" thickBot="1" x14ac:dyDescent="0.35">
      <c r="A197" s="57">
        <v>44692</v>
      </c>
      <c r="B197" s="58" t="s">
        <v>664</v>
      </c>
      <c r="C197" s="58" t="s">
        <v>665</v>
      </c>
      <c r="D197" s="58"/>
      <c r="E197" s="54" t="s">
        <v>1299</v>
      </c>
      <c r="F197" s="55" t="s">
        <v>279</v>
      </c>
      <c r="G197" s="58">
        <v>5293</v>
      </c>
      <c r="H197" s="58" t="s">
        <v>638</v>
      </c>
      <c r="I197" s="59" t="s">
        <v>634</v>
      </c>
      <c r="J197" s="58">
        <v>1</v>
      </c>
      <c r="K197" s="59">
        <v>5954.13</v>
      </c>
      <c r="L197" s="59">
        <v>5954.13</v>
      </c>
    </row>
    <row r="198" spans="1:12" ht="17.25" thickBot="1" x14ac:dyDescent="0.35">
      <c r="A198" s="57">
        <v>44692</v>
      </c>
      <c r="B198" s="58" t="s">
        <v>635</v>
      </c>
      <c r="C198" s="58" t="s">
        <v>636</v>
      </c>
      <c r="D198" s="58"/>
      <c r="E198" s="54" t="s">
        <v>1299</v>
      </c>
      <c r="F198" s="55" t="s">
        <v>279</v>
      </c>
      <c r="G198" s="58">
        <v>5198</v>
      </c>
      <c r="H198" s="58" t="s">
        <v>638</v>
      </c>
      <c r="I198" s="59" t="s">
        <v>634</v>
      </c>
      <c r="J198" s="58">
        <v>1</v>
      </c>
      <c r="K198" s="59">
        <v>41678.9</v>
      </c>
      <c r="L198" s="59">
        <v>41678.9</v>
      </c>
    </row>
    <row r="199" spans="1:12" ht="17.25" thickBot="1" x14ac:dyDescent="0.35">
      <c r="A199" s="57">
        <v>44692</v>
      </c>
      <c r="B199" s="58" t="s">
        <v>635</v>
      </c>
      <c r="C199" s="58" t="s">
        <v>636</v>
      </c>
      <c r="D199" s="58"/>
      <c r="E199" s="54" t="s">
        <v>1299</v>
      </c>
      <c r="F199" s="55" t="s">
        <v>279</v>
      </c>
      <c r="G199" s="58">
        <v>5199</v>
      </c>
      <c r="H199" s="58" t="s">
        <v>638</v>
      </c>
      <c r="I199" s="59" t="s">
        <v>634</v>
      </c>
      <c r="J199" s="58">
        <v>1</v>
      </c>
      <c r="K199" s="59">
        <v>41678.9</v>
      </c>
      <c r="L199" s="59">
        <v>41678.9</v>
      </c>
    </row>
    <row r="200" spans="1:12" ht="17.25" thickBot="1" x14ac:dyDescent="0.35">
      <c r="A200" s="57">
        <v>44692</v>
      </c>
      <c r="B200" s="58" t="s">
        <v>635</v>
      </c>
      <c r="C200" s="58" t="s">
        <v>636</v>
      </c>
      <c r="D200" s="58"/>
      <c r="E200" s="54" t="s">
        <v>1299</v>
      </c>
      <c r="F200" s="55" t="s">
        <v>279</v>
      </c>
      <c r="G200" s="58">
        <v>5200</v>
      </c>
      <c r="H200" s="58" t="s">
        <v>638</v>
      </c>
      <c r="I200" s="59" t="s">
        <v>634</v>
      </c>
      <c r="J200" s="58">
        <v>1</v>
      </c>
      <c r="K200" s="59">
        <v>41678.9</v>
      </c>
      <c r="L200" s="59">
        <v>41678.9</v>
      </c>
    </row>
    <row r="201" spans="1:12" ht="17.25" thickBot="1" x14ac:dyDescent="0.35">
      <c r="A201" s="57">
        <v>44692</v>
      </c>
      <c r="B201" s="58" t="s">
        <v>635</v>
      </c>
      <c r="C201" s="58" t="s">
        <v>636</v>
      </c>
      <c r="D201" s="58"/>
      <c r="E201" s="54" t="s">
        <v>1299</v>
      </c>
      <c r="F201" s="55" t="s">
        <v>279</v>
      </c>
      <c r="G201" s="58">
        <v>5201</v>
      </c>
      <c r="H201" s="58" t="s">
        <v>638</v>
      </c>
      <c r="I201" s="59" t="s">
        <v>634</v>
      </c>
      <c r="J201" s="58">
        <v>1</v>
      </c>
      <c r="K201" s="59">
        <v>41678.9</v>
      </c>
      <c r="L201" s="59">
        <v>41678.9</v>
      </c>
    </row>
    <row r="202" spans="1:12" ht="17.25" thickBot="1" x14ac:dyDescent="0.35">
      <c r="A202" s="57">
        <v>44692</v>
      </c>
      <c r="B202" s="58" t="s">
        <v>635</v>
      </c>
      <c r="C202" s="58" t="s">
        <v>636</v>
      </c>
      <c r="D202" s="58"/>
      <c r="E202" s="54" t="s">
        <v>1299</v>
      </c>
      <c r="F202" s="55" t="s">
        <v>279</v>
      </c>
      <c r="G202" s="58">
        <v>5202</v>
      </c>
      <c r="H202" s="58" t="s">
        <v>638</v>
      </c>
      <c r="I202" s="59" t="s">
        <v>634</v>
      </c>
      <c r="J202" s="58">
        <v>1</v>
      </c>
      <c r="K202" s="59">
        <v>41678.9</v>
      </c>
      <c r="L202" s="59">
        <v>41678.9</v>
      </c>
    </row>
    <row r="203" spans="1:12" ht="17.25" thickBot="1" x14ac:dyDescent="0.35">
      <c r="A203" s="57">
        <v>44692</v>
      </c>
      <c r="B203" s="58" t="s">
        <v>635</v>
      </c>
      <c r="C203" s="58" t="s">
        <v>636</v>
      </c>
      <c r="D203" s="58"/>
      <c r="E203" s="54" t="s">
        <v>1299</v>
      </c>
      <c r="F203" s="55" t="s">
        <v>279</v>
      </c>
      <c r="G203" s="58">
        <v>5203</v>
      </c>
      <c r="H203" s="58" t="s">
        <v>638</v>
      </c>
      <c r="I203" s="59" t="s">
        <v>634</v>
      </c>
      <c r="J203" s="58">
        <v>1</v>
      </c>
      <c r="K203" s="59">
        <v>41678.9</v>
      </c>
      <c r="L203" s="59">
        <v>41678.9</v>
      </c>
    </row>
    <row r="204" spans="1:12" ht="17.25" thickBot="1" x14ac:dyDescent="0.35">
      <c r="A204" s="57">
        <v>44692</v>
      </c>
      <c r="B204" s="58" t="s">
        <v>314</v>
      </c>
      <c r="C204" s="58" t="s">
        <v>315</v>
      </c>
      <c r="D204" s="58"/>
      <c r="E204" s="54" t="s">
        <v>1299</v>
      </c>
      <c r="F204" s="55" t="s">
        <v>1193</v>
      </c>
      <c r="G204" s="58">
        <v>5437</v>
      </c>
      <c r="H204" s="58" t="s">
        <v>1192</v>
      </c>
      <c r="I204" s="59" t="s">
        <v>634</v>
      </c>
      <c r="J204" s="58">
        <v>1</v>
      </c>
      <c r="K204" s="59">
        <v>14069.59</v>
      </c>
      <c r="L204" s="59">
        <v>14069.59</v>
      </c>
    </row>
    <row r="205" spans="1:12" ht="17.25" thickBot="1" x14ac:dyDescent="0.35">
      <c r="A205" s="57">
        <v>44692</v>
      </c>
      <c r="B205" s="58" t="s">
        <v>314</v>
      </c>
      <c r="C205" s="58" t="s">
        <v>315</v>
      </c>
      <c r="D205" s="58"/>
      <c r="E205" s="54" t="s">
        <v>1299</v>
      </c>
      <c r="F205" s="55" t="s">
        <v>1193</v>
      </c>
      <c r="G205" s="58">
        <v>5437</v>
      </c>
      <c r="H205" s="58" t="s">
        <v>1192</v>
      </c>
      <c r="I205" s="59" t="s">
        <v>634</v>
      </c>
      <c r="J205" s="58">
        <v>1</v>
      </c>
      <c r="K205" s="59">
        <v>14069.59</v>
      </c>
      <c r="L205" s="59">
        <v>14069.59</v>
      </c>
    </row>
    <row r="206" spans="1:12" ht="17.25" thickBot="1" x14ac:dyDescent="0.35">
      <c r="A206" s="57">
        <v>44692</v>
      </c>
      <c r="B206" s="58" t="s">
        <v>314</v>
      </c>
      <c r="C206" s="58" t="s">
        <v>315</v>
      </c>
      <c r="D206" s="58"/>
      <c r="E206" s="54" t="s">
        <v>1299</v>
      </c>
      <c r="F206" s="55" t="s">
        <v>1193</v>
      </c>
      <c r="G206" s="58">
        <v>5438</v>
      </c>
      <c r="H206" s="58" t="s">
        <v>1192</v>
      </c>
      <c r="I206" s="59" t="s">
        <v>634</v>
      </c>
      <c r="J206" s="58">
        <v>1</v>
      </c>
      <c r="K206" s="59">
        <v>14069.59</v>
      </c>
      <c r="L206" s="59">
        <v>14069.59</v>
      </c>
    </row>
    <row r="207" spans="1:12" ht="17.25" thickBot="1" x14ac:dyDescent="0.35">
      <c r="A207" s="57">
        <v>44692</v>
      </c>
      <c r="B207" s="58" t="s">
        <v>314</v>
      </c>
      <c r="C207" s="58" t="s">
        <v>315</v>
      </c>
      <c r="D207" s="58"/>
      <c r="E207" s="54" t="s">
        <v>1299</v>
      </c>
      <c r="F207" s="55" t="s">
        <v>1193</v>
      </c>
      <c r="G207" s="58">
        <v>5439</v>
      </c>
      <c r="H207" s="58" t="s">
        <v>1192</v>
      </c>
      <c r="I207" s="59" t="s">
        <v>634</v>
      </c>
      <c r="J207" s="58">
        <v>1</v>
      </c>
      <c r="K207" s="59">
        <v>14069.59</v>
      </c>
      <c r="L207" s="59">
        <v>14069.59</v>
      </c>
    </row>
    <row r="208" spans="1:12" ht="17.25" thickBot="1" x14ac:dyDescent="0.35">
      <c r="A208" s="57">
        <v>44692</v>
      </c>
      <c r="B208" s="58" t="s">
        <v>314</v>
      </c>
      <c r="C208" s="58" t="s">
        <v>315</v>
      </c>
      <c r="D208" s="58"/>
      <c r="E208" s="54" t="s">
        <v>1299</v>
      </c>
      <c r="F208" s="55" t="s">
        <v>1193</v>
      </c>
      <c r="G208" s="58">
        <v>5440</v>
      </c>
      <c r="H208" s="58" t="s">
        <v>1192</v>
      </c>
      <c r="I208" s="59" t="s">
        <v>634</v>
      </c>
      <c r="J208" s="58">
        <v>1</v>
      </c>
      <c r="K208" s="59">
        <v>14069.59</v>
      </c>
      <c r="L208" s="59">
        <v>14069.59</v>
      </c>
    </row>
    <row r="209" spans="1:12" ht="17.25" thickBot="1" x14ac:dyDescent="0.35">
      <c r="A209" s="57">
        <v>44692</v>
      </c>
      <c r="B209" s="58" t="s">
        <v>314</v>
      </c>
      <c r="C209" s="58" t="s">
        <v>315</v>
      </c>
      <c r="D209" s="58"/>
      <c r="E209" s="54" t="s">
        <v>1299</v>
      </c>
      <c r="F209" s="55" t="s">
        <v>1193</v>
      </c>
      <c r="G209" s="58">
        <v>5441</v>
      </c>
      <c r="H209" s="58" t="s">
        <v>1192</v>
      </c>
      <c r="I209" s="59" t="s">
        <v>634</v>
      </c>
      <c r="J209" s="58">
        <v>1</v>
      </c>
      <c r="K209" s="59">
        <v>14069.59</v>
      </c>
      <c r="L209" s="59">
        <v>14069.59</v>
      </c>
    </row>
    <row r="210" spans="1:12" ht="17.25" thickBot="1" x14ac:dyDescent="0.35">
      <c r="A210" s="57">
        <v>44692</v>
      </c>
      <c r="B210" s="58" t="s">
        <v>314</v>
      </c>
      <c r="C210" s="58" t="s">
        <v>315</v>
      </c>
      <c r="D210" s="58"/>
      <c r="E210" s="54" t="s">
        <v>1299</v>
      </c>
      <c r="F210" s="55" t="s">
        <v>1193</v>
      </c>
      <c r="G210" s="58">
        <v>5442</v>
      </c>
      <c r="H210" s="58" t="s">
        <v>1192</v>
      </c>
      <c r="I210" s="59" t="s">
        <v>634</v>
      </c>
      <c r="J210" s="58">
        <v>1</v>
      </c>
      <c r="K210" s="59">
        <v>14069.59</v>
      </c>
      <c r="L210" s="59">
        <v>14069.59</v>
      </c>
    </row>
    <row r="211" spans="1:12" ht="17.25" thickBot="1" x14ac:dyDescent="0.35">
      <c r="A211" s="57">
        <v>44692</v>
      </c>
      <c r="B211" s="58" t="s">
        <v>314</v>
      </c>
      <c r="C211" s="58" t="s">
        <v>315</v>
      </c>
      <c r="D211" s="58"/>
      <c r="E211" s="54" t="s">
        <v>1299</v>
      </c>
      <c r="F211" s="55" t="s">
        <v>1193</v>
      </c>
      <c r="G211" s="58">
        <v>5443</v>
      </c>
      <c r="H211" s="58" t="s">
        <v>1192</v>
      </c>
      <c r="I211" s="59" t="s">
        <v>634</v>
      </c>
      <c r="J211" s="58">
        <v>1</v>
      </c>
      <c r="K211" s="59">
        <v>14069.59</v>
      </c>
      <c r="L211" s="59">
        <v>14069.59</v>
      </c>
    </row>
    <row r="212" spans="1:12" ht="17.25" thickBot="1" x14ac:dyDescent="0.35">
      <c r="A212" s="57">
        <v>44692</v>
      </c>
      <c r="B212" s="58" t="s">
        <v>314</v>
      </c>
      <c r="C212" s="58" t="s">
        <v>315</v>
      </c>
      <c r="D212" s="58"/>
      <c r="E212" s="54" t="s">
        <v>1299</v>
      </c>
      <c r="F212" s="55" t="s">
        <v>1193</v>
      </c>
      <c r="G212" s="58">
        <v>5444</v>
      </c>
      <c r="H212" s="58" t="s">
        <v>1192</v>
      </c>
      <c r="I212" s="59" t="s">
        <v>634</v>
      </c>
      <c r="J212" s="58">
        <v>1</v>
      </c>
      <c r="K212" s="59">
        <v>14069.59</v>
      </c>
      <c r="L212" s="59">
        <v>14069.59</v>
      </c>
    </row>
    <row r="213" spans="1:12" ht="17.25" thickBot="1" x14ac:dyDescent="0.35">
      <c r="A213" s="57">
        <v>44692</v>
      </c>
      <c r="B213" s="58" t="s">
        <v>314</v>
      </c>
      <c r="C213" s="58" t="s">
        <v>315</v>
      </c>
      <c r="D213" s="58"/>
      <c r="E213" s="54" t="s">
        <v>1299</v>
      </c>
      <c r="F213" s="55" t="s">
        <v>1193</v>
      </c>
      <c r="G213" s="58">
        <v>5445</v>
      </c>
      <c r="H213" s="58" t="s">
        <v>1192</v>
      </c>
      <c r="I213" s="59" t="s">
        <v>634</v>
      </c>
      <c r="J213" s="58">
        <v>1</v>
      </c>
      <c r="K213" s="59">
        <v>14069.59</v>
      </c>
      <c r="L213" s="59">
        <v>14069.59</v>
      </c>
    </row>
    <row r="214" spans="1:12" ht="17.25" thickBot="1" x14ac:dyDescent="0.35">
      <c r="A214" s="57">
        <v>44692</v>
      </c>
      <c r="B214" s="58" t="s">
        <v>314</v>
      </c>
      <c r="C214" s="58" t="s">
        <v>315</v>
      </c>
      <c r="D214" s="58"/>
      <c r="E214" s="54" t="s">
        <v>1299</v>
      </c>
      <c r="F214" s="55" t="s">
        <v>1193</v>
      </c>
      <c r="G214" s="58">
        <v>5446</v>
      </c>
      <c r="H214" s="58" t="s">
        <v>1192</v>
      </c>
      <c r="I214" s="59" t="s">
        <v>634</v>
      </c>
      <c r="J214" s="58">
        <v>1</v>
      </c>
      <c r="K214" s="59">
        <v>14069.59</v>
      </c>
      <c r="L214" s="59">
        <v>14069.59</v>
      </c>
    </row>
    <row r="215" spans="1:12" ht="17.25" thickBot="1" x14ac:dyDescent="0.35">
      <c r="A215" s="57">
        <v>44692</v>
      </c>
      <c r="B215" s="58" t="s">
        <v>314</v>
      </c>
      <c r="C215" s="58" t="s">
        <v>315</v>
      </c>
      <c r="D215" s="58"/>
      <c r="E215" s="54" t="s">
        <v>1299</v>
      </c>
      <c r="F215" s="55" t="s">
        <v>1193</v>
      </c>
      <c r="G215" s="58">
        <v>5447</v>
      </c>
      <c r="H215" s="58" t="s">
        <v>1192</v>
      </c>
      <c r="I215" s="59" t="s">
        <v>634</v>
      </c>
      <c r="J215" s="58">
        <v>1</v>
      </c>
      <c r="K215" s="59">
        <v>14069.59</v>
      </c>
      <c r="L215" s="59">
        <v>14069.59</v>
      </c>
    </row>
    <row r="216" spans="1:12" ht="17.25" thickBot="1" x14ac:dyDescent="0.35">
      <c r="A216" s="57">
        <v>44692</v>
      </c>
      <c r="B216" s="58" t="s">
        <v>314</v>
      </c>
      <c r="C216" s="58" t="s">
        <v>315</v>
      </c>
      <c r="D216" s="58"/>
      <c r="E216" s="54" t="s">
        <v>1299</v>
      </c>
      <c r="F216" s="55" t="s">
        <v>1193</v>
      </c>
      <c r="G216" s="58">
        <v>5448</v>
      </c>
      <c r="H216" s="58" t="s">
        <v>1192</v>
      </c>
      <c r="I216" s="59" t="s">
        <v>634</v>
      </c>
      <c r="J216" s="58">
        <v>1</v>
      </c>
      <c r="K216" s="59">
        <v>14069.59</v>
      </c>
      <c r="L216" s="59">
        <v>14069.59</v>
      </c>
    </row>
    <row r="217" spans="1:12" ht="17.25" thickBot="1" x14ac:dyDescent="0.35">
      <c r="A217" s="57">
        <v>44692</v>
      </c>
      <c r="B217" s="58" t="s">
        <v>314</v>
      </c>
      <c r="C217" s="58" t="s">
        <v>315</v>
      </c>
      <c r="D217" s="58"/>
      <c r="E217" s="54" t="s">
        <v>1299</v>
      </c>
      <c r="F217" s="55" t="s">
        <v>1193</v>
      </c>
      <c r="G217" s="58">
        <v>5449</v>
      </c>
      <c r="H217" s="58" t="s">
        <v>1192</v>
      </c>
      <c r="I217" s="59" t="s">
        <v>634</v>
      </c>
      <c r="J217" s="58">
        <v>1</v>
      </c>
      <c r="K217" s="59">
        <v>14069.59</v>
      </c>
      <c r="L217" s="59">
        <v>14069.59</v>
      </c>
    </row>
    <row r="218" spans="1:12" ht="17.25" thickBot="1" x14ac:dyDescent="0.35">
      <c r="A218" s="57">
        <v>44692</v>
      </c>
      <c r="B218" s="58" t="s">
        <v>314</v>
      </c>
      <c r="C218" s="58" t="s">
        <v>315</v>
      </c>
      <c r="D218" s="58"/>
      <c r="E218" s="54" t="s">
        <v>1299</v>
      </c>
      <c r="F218" s="55" t="s">
        <v>1193</v>
      </c>
      <c r="G218" s="58">
        <v>5450</v>
      </c>
      <c r="H218" s="58" t="s">
        <v>1192</v>
      </c>
      <c r="I218" s="59" t="s">
        <v>634</v>
      </c>
      <c r="J218" s="58">
        <v>1</v>
      </c>
      <c r="K218" s="59">
        <v>14069.59</v>
      </c>
      <c r="L218" s="59">
        <v>14069.59</v>
      </c>
    </row>
    <row r="219" spans="1:12" ht="17.25" thickBot="1" x14ac:dyDescent="0.35">
      <c r="A219" s="57">
        <v>44692</v>
      </c>
      <c r="B219" s="58" t="s">
        <v>314</v>
      </c>
      <c r="C219" s="58" t="s">
        <v>315</v>
      </c>
      <c r="D219" s="58"/>
      <c r="E219" s="54" t="s">
        <v>1299</v>
      </c>
      <c r="F219" s="55" t="s">
        <v>1193</v>
      </c>
      <c r="G219" s="58">
        <v>5451</v>
      </c>
      <c r="H219" s="58" t="s">
        <v>1192</v>
      </c>
      <c r="I219" s="59" t="s">
        <v>634</v>
      </c>
      <c r="J219" s="58">
        <v>1</v>
      </c>
      <c r="K219" s="59">
        <v>14069.59</v>
      </c>
      <c r="L219" s="59">
        <v>14069.59</v>
      </c>
    </row>
    <row r="220" spans="1:12" ht="17.25" thickBot="1" x14ac:dyDescent="0.35">
      <c r="A220" s="57">
        <v>44692</v>
      </c>
      <c r="B220" s="58" t="s">
        <v>314</v>
      </c>
      <c r="C220" s="58" t="s">
        <v>315</v>
      </c>
      <c r="D220" s="58"/>
      <c r="E220" s="54" t="s">
        <v>1299</v>
      </c>
      <c r="F220" s="55" t="s">
        <v>1193</v>
      </c>
      <c r="G220" s="58">
        <v>5452</v>
      </c>
      <c r="H220" s="58" t="s">
        <v>1192</v>
      </c>
      <c r="I220" s="59" t="s">
        <v>634</v>
      </c>
      <c r="J220" s="58">
        <v>1</v>
      </c>
      <c r="K220" s="59">
        <v>14069.59</v>
      </c>
      <c r="L220" s="59">
        <v>14069.59</v>
      </c>
    </row>
    <row r="221" spans="1:12" ht="17.25" thickBot="1" x14ac:dyDescent="0.35">
      <c r="A221" s="57">
        <v>44692</v>
      </c>
      <c r="B221" s="58" t="s">
        <v>314</v>
      </c>
      <c r="C221" s="58" t="s">
        <v>315</v>
      </c>
      <c r="D221" s="58"/>
      <c r="E221" s="54" t="s">
        <v>1299</v>
      </c>
      <c r="F221" s="55" t="s">
        <v>1193</v>
      </c>
      <c r="G221" s="58">
        <v>5453</v>
      </c>
      <c r="H221" s="58" t="s">
        <v>1192</v>
      </c>
      <c r="I221" s="59" t="s">
        <v>634</v>
      </c>
      <c r="J221" s="58">
        <v>1</v>
      </c>
      <c r="K221" s="59">
        <v>14069.59</v>
      </c>
      <c r="L221" s="59">
        <v>14069.59</v>
      </c>
    </row>
    <row r="222" spans="1:12" ht="17.25" thickBot="1" x14ac:dyDescent="0.35">
      <c r="A222" s="57">
        <v>44692</v>
      </c>
      <c r="B222" s="58" t="s">
        <v>314</v>
      </c>
      <c r="C222" s="58" t="s">
        <v>315</v>
      </c>
      <c r="D222" s="58"/>
      <c r="E222" s="54" t="s">
        <v>1299</v>
      </c>
      <c r="F222" s="55" t="s">
        <v>1193</v>
      </c>
      <c r="G222" s="58">
        <v>5454</v>
      </c>
      <c r="H222" s="58" t="s">
        <v>1192</v>
      </c>
      <c r="I222" s="59" t="s">
        <v>634</v>
      </c>
      <c r="J222" s="58">
        <v>1</v>
      </c>
      <c r="K222" s="59">
        <v>14069.59</v>
      </c>
      <c r="L222" s="59">
        <v>14069.59</v>
      </c>
    </row>
    <row r="223" spans="1:12" ht="17.25" thickBot="1" x14ac:dyDescent="0.35">
      <c r="A223" s="57">
        <v>44692</v>
      </c>
      <c r="B223" s="58" t="s">
        <v>314</v>
      </c>
      <c r="C223" s="58" t="s">
        <v>315</v>
      </c>
      <c r="D223" s="58"/>
      <c r="E223" s="54" t="s">
        <v>1299</v>
      </c>
      <c r="F223" s="55" t="s">
        <v>1193</v>
      </c>
      <c r="G223" s="58">
        <v>5455</v>
      </c>
      <c r="H223" s="58" t="s">
        <v>1192</v>
      </c>
      <c r="I223" s="59" t="s">
        <v>634</v>
      </c>
      <c r="J223" s="58">
        <v>1</v>
      </c>
      <c r="K223" s="59">
        <v>14069.59</v>
      </c>
      <c r="L223" s="59">
        <v>14069.59</v>
      </c>
    </row>
    <row r="224" spans="1:12" ht="17.25" thickBot="1" x14ac:dyDescent="0.35">
      <c r="A224" s="57">
        <v>44692</v>
      </c>
      <c r="B224" s="58" t="s">
        <v>314</v>
      </c>
      <c r="C224" s="58" t="s">
        <v>315</v>
      </c>
      <c r="D224" s="58"/>
      <c r="E224" s="54" t="s">
        <v>1299</v>
      </c>
      <c r="F224" s="55" t="s">
        <v>1193</v>
      </c>
      <c r="G224" s="58">
        <v>5456</v>
      </c>
      <c r="H224" s="58" t="s">
        <v>1192</v>
      </c>
      <c r="I224" s="59" t="s">
        <v>634</v>
      </c>
      <c r="J224" s="58">
        <v>1</v>
      </c>
      <c r="K224" s="59">
        <v>14069.59</v>
      </c>
      <c r="L224" s="59">
        <v>14069.59</v>
      </c>
    </row>
    <row r="225" spans="1:12" ht="17.25" thickBot="1" x14ac:dyDescent="0.35">
      <c r="A225" s="57">
        <v>44692</v>
      </c>
      <c r="B225" s="58" t="s">
        <v>314</v>
      </c>
      <c r="C225" s="58" t="s">
        <v>315</v>
      </c>
      <c r="D225" s="58"/>
      <c r="E225" s="54" t="s">
        <v>1299</v>
      </c>
      <c r="F225" s="55" t="s">
        <v>1193</v>
      </c>
      <c r="G225" s="58">
        <v>5457</v>
      </c>
      <c r="H225" s="58" t="s">
        <v>1192</v>
      </c>
      <c r="I225" s="59" t="s">
        <v>634</v>
      </c>
      <c r="J225" s="58">
        <v>1</v>
      </c>
      <c r="K225" s="59">
        <v>14069.59</v>
      </c>
      <c r="L225" s="59">
        <v>14069.59</v>
      </c>
    </row>
    <row r="226" spans="1:12" ht="17.25" thickBot="1" x14ac:dyDescent="0.35">
      <c r="A226" s="57">
        <v>44692</v>
      </c>
      <c r="B226" s="58" t="s">
        <v>314</v>
      </c>
      <c r="C226" s="58" t="s">
        <v>315</v>
      </c>
      <c r="D226" s="58"/>
      <c r="E226" s="54" t="s">
        <v>1299</v>
      </c>
      <c r="F226" s="55" t="s">
        <v>1193</v>
      </c>
      <c r="G226" s="58">
        <v>5458</v>
      </c>
      <c r="H226" s="58" t="s">
        <v>1192</v>
      </c>
      <c r="I226" s="59" t="s">
        <v>634</v>
      </c>
      <c r="J226" s="58">
        <v>1</v>
      </c>
      <c r="K226" s="59">
        <v>14069.59</v>
      </c>
      <c r="L226" s="59">
        <v>14069.59</v>
      </c>
    </row>
    <row r="227" spans="1:12" ht="17.25" thickBot="1" x14ac:dyDescent="0.35">
      <c r="A227" s="57">
        <v>44692</v>
      </c>
      <c r="B227" s="58" t="s">
        <v>314</v>
      </c>
      <c r="C227" s="58" t="s">
        <v>315</v>
      </c>
      <c r="D227" s="58"/>
      <c r="E227" s="54" t="s">
        <v>1299</v>
      </c>
      <c r="F227" s="55" t="s">
        <v>1193</v>
      </c>
      <c r="G227" s="58">
        <v>5459</v>
      </c>
      <c r="H227" s="58" t="s">
        <v>1192</v>
      </c>
      <c r="I227" s="59" t="s">
        <v>634</v>
      </c>
      <c r="J227" s="58">
        <v>1</v>
      </c>
      <c r="K227" s="59">
        <v>14069.59</v>
      </c>
      <c r="L227" s="59">
        <v>14069.59</v>
      </c>
    </row>
    <row r="228" spans="1:12" ht="17.25" thickBot="1" x14ac:dyDescent="0.35">
      <c r="A228" s="57">
        <v>44692</v>
      </c>
      <c r="B228" s="58" t="s">
        <v>314</v>
      </c>
      <c r="C228" s="58" t="s">
        <v>315</v>
      </c>
      <c r="D228" s="58"/>
      <c r="E228" s="54" t="s">
        <v>1299</v>
      </c>
      <c r="F228" s="55" t="s">
        <v>1193</v>
      </c>
      <c r="G228" s="58">
        <v>5460</v>
      </c>
      <c r="H228" s="58" t="s">
        <v>1192</v>
      </c>
      <c r="I228" s="59" t="s">
        <v>634</v>
      </c>
      <c r="J228" s="58">
        <v>1</v>
      </c>
      <c r="K228" s="59">
        <v>14069.59</v>
      </c>
      <c r="L228" s="59">
        <v>14069.59</v>
      </c>
    </row>
    <row r="229" spans="1:12" ht="17.25" thickBot="1" x14ac:dyDescent="0.35">
      <c r="A229" s="57">
        <v>44692</v>
      </c>
      <c r="B229" s="58" t="s">
        <v>314</v>
      </c>
      <c r="C229" s="58" t="s">
        <v>315</v>
      </c>
      <c r="D229" s="58"/>
      <c r="E229" s="54" t="s">
        <v>1299</v>
      </c>
      <c r="F229" s="55" t="s">
        <v>1193</v>
      </c>
      <c r="G229" s="58">
        <v>5461</v>
      </c>
      <c r="H229" s="58" t="s">
        <v>1192</v>
      </c>
      <c r="I229" s="59" t="s">
        <v>634</v>
      </c>
      <c r="J229" s="58">
        <v>1</v>
      </c>
      <c r="K229" s="59">
        <v>14069.59</v>
      </c>
      <c r="L229" s="59">
        <v>14069.59</v>
      </c>
    </row>
    <row r="230" spans="1:12" ht="17.25" thickBot="1" x14ac:dyDescent="0.35">
      <c r="A230" s="57">
        <v>44692</v>
      </c>
      <c r="B230" s="58" t="s">
        <v>314</v>
      </c>
      <c r="C230" s="58" t="s">
        <v>315</v>
      </c>
      <c r="D230" s="58"/>
      <c r="E230" s="54" t="s">
        <v>1299</v>
      </c>
      <c r="F230" s="55" t="s">
        <v>1193</v>
      </c>
      <c r="G230" s="58">
        <v>5462</v>
      </c>
      <c r="H230" s="58" t="s">
        <v>1192</v>
      </c>
      <c r="I230" s="59" t="s">
        <v>634</v>
      </c>
      <c r="J230" s="58">
        <v>1</v>
      </c>
      <c r="K230" s="59">
        <v>14069.59</v>
      </c>
      <c r="L230" s="59">
        <v>14069.59</v>
      </c>
    </row>
    <row r="231" spans="1:12" ht="17.25" thickBot="1" x14ac:dyDescent="0.35">
      <c r="A231" s="57">
        <v>44692</v>
      </c>
      <c r="B231" s="58" t="s">
        <v>314</v>
      </c>
      <c r="C231" s="58" t="s">
        <v>315</v>
      </c>
      <c r="D231" s="58"/>
      <c r="E231" s="54" t="s">
        <v>1299</v>
      </c>
      <c r="F231" s="55" t="s">
        <v>1193</v>
      </c>
      <c r="G231" s="58">
        <v>5463</v>
      </c>
      <c r="H231" s="58" t="s">
        <v>1192</v>
      </c>
      <c r="I231" s="59" t="s">
        <v>634</v>
      </c>
      <c r="J231" s="58">
        <v>1</v>
      </c>
      <c r="K231" s="59">
        <v>14069.59</v>
      </c>
      <c r="L231" s="59">
        <v>14069.59</v>
      </c>
    </row>
    <row r="232" spans="1:12" ht="17.25" thickBot="1" x14ac:dyDescent="0.35">
      <c r="A232" s="57">
        <v>44692</v>
      </c>
      <c r="B232" s="58" t="s">
        <v>314</v>
      </c>
      <c r="C232" s="58" t="s">
        <v>315</v>
      </c>
      <c r="D232" s="58"/>
      <c r="E232" s="54" t="s">
        <v>1299</v>
      </c>
      <c r="F232" s="55" t="s">
        <v>1193</v>
      </c>
      <c r="G232" s="58">
        <v>5464</v>
      </c>
      <c r="H232" s="58" t="s">
        <v>1192</v>
      </c>
      <c r="I232" s="59" t="s">
        <v>634</v>
      </c>
      <c r="J232" s="58">
        <v>1</v>
      </c>
      <c r="K232" s="59">
        <v>14069.59</v>
      </c>
      <c r="L232" s="59">
        <v>14069.59</v>
      </c>
    </row>
    <row r="233" spans="1:12" ht="17.25" thickBot="1" x14ac:dyDescent="0.35">
      <c r="A233" s="57">
        <v>44692</v>
      </c>
      <c r="B233" s="58" t="s">
        <v>314</v>
      </c>
      <c r="C233" s="58" t="s">
        <v>315</v>
      </c>
      <c r="D233" s="58"/>
      <c r="E233" s="54" t="s">
        <v>1299</v>
      </c>
      <c r="F233" s="55" t="s">
        <v>1193</v>
      </c>
      <c r="G233" s="58">
        <v>5465</v>
      </c>
      <c r="H233" s="58" t="s">
        <v>1192</v>
      </c>
      <c r="I233" s="59" t="s">
        <v>634</v>
      </c>
      <c r="J233" s="58">
        <v>1</v>
      </c>
      <c r="K233" s="59">
        <v>14069.59</v>
      </c>
      <c r="L233" s="59">
        <v>14069.59</v>
      </c>
    </row>
    <row r="234" spans="1:12" ht="17.25" thickBot="1" x14ac:dyDescent="0.35">
      <c r="A234" s="57">
        <v>44692</v>
      </c>
      <c r="B234" s="58" t="s">
        <v>314</v>
      </c>
      <c r="C234" s="58" t="s">
        <v>315</v>
      </c>
      <c r="D234" s="58"/>
      <c r="E234" s="54" t="s">
        <v>1299</v>
      </c>
      <c r="F234" s="55" t="s">
        <v>1193</v>
      </c>
      <c r="G234" s="58">
        <v>5466</v>
      </c>
      <c r="H234" s="58" t="s">
        <v>1192</v>
      </c>
      <c r="I234" s="59" t="s">
        <v>634</v>
      </c>
      <c r="J234" s="58">
        <v>1</v>
      </c>
      <c r="K234" s="59">
        <v>14069.59</v>
      </c>
      <c r="L234" s="59">
        <v>14069.59</v>
      </c>
    </row>
    <row r="235" spans="1:12" ht="17.25" thickBot="1" x14ac:dyDescent="0.35">
      <c r="A235" s="57">
        <v>44692</v>
      </c>
      <c r="B235" s="58" t="s">
        <v>314</v>
      </c>
      <c r="C235" s="58" t="s">
        <v>315</v>
      </c>
      <c r="D235" s="58"/>
      <c r="E235" s="54" t="s">
        <v>1299</v>
      </c>
      <c r="F235" s="55" t="s">
        <v>1193</v>
      </c>
      <c r="G235" s="58">
        <v>5467</v>
      </c>
      <c r="H235" s="58" t="s">
        <v>1192</v>
      </c>
      <c r="I235" s="59" t="s">
        <v>634</v>
      </c>
      <c r="J235" s="58">
        <v>1</v>
      </c>
      <c r="K235" s="59">
        <v>14069.59</v>
      </c>
      <c r="L235" s="59">
        <v>14069.59</v>
      </c>
    </row>
    <row r="236" spans="1:12" ht="17.25" thickBot="1" x14ac:dyDescent="0.35">
      <c r="A236" s="57">
        <v>44692</v>
      </c>
      <c r="B236" s="58" t="s">
        <v>314</v>
      </c>
      <c r="C236" s="58" t="s">
        <v>315</v>
      </c>
      <c r="D236" s="58"/>
      <c r="E236" s="54" t="s">
        <v>1299</v>
      </c>
      <c r="F236" s="55" t="s">
        <v>1193</v>
      </c>
      <c r="G236" s="58">
        <v>5468</v>
      </c>
      <c r="H236" s="58" t="s">
        <v>1192</v>
      </c>
      <c r="I236" s="59" t="s">
        <v>634</v>
      </c>
      <c r="J236" s="58">
        <v>1</v>
      </c>
      <c r="K236" s="59">
        <v>14069.59</v>
      </c>
      <c r="L236" s="59">
        <v>14069.59</v>
      </c>
    </row>
    <row r="237" spans="1:12" ht="17.25" thickBot="1" x14ac:dyDescent="0.35">
      <c r="A237" s="57">
        <v>44692</v>
      </c>
      <c r="B237" s="58" t="s">
        <v>314</v>
      </c>
      <c r="C237" s="58" t="s">
        <v>315</v>
      </c>
      <c r="D237" s="58"/>
      <c r="E237" s="54" t="s">
        <v>1299</v>
      </c>
      <c r="F237" s="55" t="s">
        <v>1193</v>
      </c>
      <c r="G237" s="58">
        <v>5469</v>
      </c>
      <c r="H237" s="58" t="s">
        <v>1192</v>
      </c>
      <c r="I237" s="59" t="s">
        <v>634</v>
      </c>
      <c r="J237" s="58">
        <v>1</v>
      </c>
      <c r="K237" s="59">
        <v>14069.59</v>
      </c>
      <c r="L237" s="59">
        <v>14069.59</v>
      </c>
    </row>
    <row r="238" spans="1:12" ht="17.25" thickBot="1" x14ac:dyDescent="0.35">
      <c r="A238" s="57">
        <v>44692</v>
      </c>
      <c r="B238" s="58" t="s">
        <v>314</v>
      </c>
      <c r="C238" s="58" t="s">
        <v>315</v>
      </c>
      <c r="D238" s="58"/>
      <c r="E238" s="54" t="s">
        <v>1299</v>
      </c>
      <c r="F238" s="55" t="s">
        <v>1193</v>
      </c>
      <c r="G238" s="58">
        <v>5470</v>
      </c>
      <c r="H238" s="58" t="s">
        <v>1192</v>
      </c>
      <c r="I238" s="59" t="s">
        <v>634</v>
      </c>
      <c r="J238" s="58">
        <v>1</v>
      </c>
      <c r="K238" s="59">
        <v>14069.59</v>
      </c>
      <c r="L238" s="59">
        <v>14069.59</v>
      </c>
    </row>
    <row r="239" spans="1:12" ht="17.25" thickBot="1" x14ac:dyDescent="0.35">
      <c r="A239" s="57">
        <v>44692</v>
      </c>
      <c r="B239" s="58" t="s">
        <v>314</v>
      </c>
      <c r="C239" s="58" t="s">
        <v>315</v>
      </c>
      <c r="D239" s="58"/>
      <c r="E239" s="54" t="s">
        <v>1299</v>
      </c>
      <c r="F239" s="55" t="s">
        <v>1193</v>
      </c>
      <c r="G239" s="58">
        <v>5471</v>
      </c>
      <c r="H239" s="58" t="s">
        <v>1192</v>
      </c>
      <c r="I239" s="59" t="s">
        <v>634</v>
      </c>
      <c r="J239" s="58">
        <v>1</v>
      </c>
      <c r="K239" s="59">
        <v>14069.59</v>
      </c>
      <c r="L239" s="59">
        <v>14069.59</v>
      </c>
    </row>
    <row r="240" spans="1:12" ht="17.25" thickBot="1" x14ac:dyDescent="0.35">
      <c r="A240" s="57">
        <v>44692</v>
      </c>
      <c r="B240" s="58" t="s">
        <v>314</v>
      </c>
      <c r="C240" s="58" t="s">
        <v>315</v>
      </c>
      <c r="D240" s="58"/>
      <c r="E240" s="54" t="s">
        <v>1299</v>
      </c>
      <c r="F240" s="55" t="s">
        <v>1193</v>
      </c>
      <c r="G240" s="58">
        <v>5472</v>
      </c>
      <c r="H240" s="58" t="s">
        <v>1192</v>
      </c>
      <c r="I240" s="59" t="s">
        <v>634</v>
      </c>
      <c r="J240" s="58">
        <v>1</v>
      </c>
      <c r="K240" s="59">
        <v>14069.59</v>
      </c>
      <c r="L240" s="59">
        <v>14069.59</v>
      </c>
    </row>
    <row r="241" spans="1:12" ht="17.25" thickBot="1" x14ac:dyDescent="0.35">
      <c r="A241" s="57">
        <v>44692</v>
      </c>
      <c r="B241" s="58" t="s">
        <v>314</v>
      </c>
      <c r="C241" s="58" t="s">
        <v>315</v>
      </c>
      <c r="D241" s="58"/>
      <c r="E241" s="54" t="s">
        <v>1299</v>
      </c>
      <c r="F241" s="55" t="s">
        <v>1193</v>
      </c>
      <c r="G241" s="58">
        <v>5473</v>
      </c>
      <c r="H241" s="58" t="s">
        <v>1192</v>
      </c>
      <c r="I241" s="59" t="s">
        <v>634</v>
      </c>
      <c r="J241" s="58">
        <v>1</v>
      </c>
      <c r="K241" s="59">
        <v>14069.59</v>
      </c>
      <c r="L241" s="59">
        <v>14069.59</v>
      </c>
    </row>
    <row r="242" spans="1:12" ht="17.25" thickBot="1" x14ac:dyDescent="0.35">
      <c r="A242" s="57">
        <v>44692</v>
      </c>
      <c r="B242" s="58" t="s">
        <v>314</v>
      </c>
      <c r="C242" s="58" t="s">
        <v>315</v>
      </c>
      <c r="D242" s="58"/>
      <c r="E242" s="54" t="s">
        <v>1299</v>
      </c>
      <c r="F242" s="55" t="s">
        <v>1193</v>
      </c>
      <c r="G242" s="58">
        <v>5474</v>
      </c>
      <c r="H242" s="58" t="s">
        <v>1192</v>
      </c>
      <c r="I242" s="59" t="s">
        <v>634</v>
      </c>
      <c r="J242" s="58">
        <v>1</v>
      </c>
      <c r="K242" s="59">
        <v>14069.59</v>
      </c>
      <c r="L242" s="59">
        <v>14069.59</v>
      </c>
    </row>
    <row r="243" spans="1:12" ht="17.25" thickBot="1" x14ac:dyDescent="0.35">
      <c r="A243" s="57">
        <v>44692</v>
      </c>
      <c r="B243" s="58" t="s">
        <v>314</v>
      </c>
      <c r="C243" s="58" t="s">
        <v>315</v>
      </c>
      <c r="D243" s="58"/>
      <c r="E243" s="54" t="s">
        <v>1299</v>
      </c>
      <c r="F243" s="55" t="s">
        <v>1193</v>
      </c>
      <c r="G243" s="58">
        <v>5475</v>
      </c>
      <c r="H243" s="58" t="s">
        <v>1192</v>
      </c>
      <c r="I243" s="59" t="s">
        <v>634</v>
      </c>
      <c r="J243" s="58">
        <v>1</v>
      </c>
      <c r="K243" s="59">
        <v>14069.59</v>
      </c>
      <c r="L243" s="59">
        <v>14069.59</v>
      </c>
    </row>
    <row r="244" spans="1:12" ht="17.25" thickBot="1" x14ac:dyDescent="0.35">
      <c r="A244" s="57">
        <v>44692</v>
      </c>
      <c r="B244" s="58" t="s">
        <v>314</v>
      </c>
      <c r="C244" s="58" t="s">
        <v>315</v>
      </c>
      <c r="D244" s="58"/>
      <c r="E244" s="54" t="s">
        <v>1299</v>
      </c>
      <c r="F244" s="55" t="s">
        <v>1193</v>
      </c>
      <c r="G244" s="58">
        <v>5476</v>
      </c>
      <c r="H244" s="58" t="s">
        <v>1192</v>
      </c>
      <c r="I244" s="59" t="s">
        <v>634</v>
      </c>
      <c r="J244" s="58">
        <v>1</v>
      </c>
      <c r="K244" s="59">
        <v>14069.59</v>
      </c>
      <c r="L244" s="59">
        <v>14069.59</v>
      </c>
    </row>
    <row r="245" spans="1:12" ht="17.25" thickBot="1" x14ac:dyDescent="0.35">
      <c r="A245" s="57">
        <v>44692</v>
      </c>
      <c r="B245" s="58" t="s">
        <v>314</v>
      </c>
      <c r="C245" s="58" t="s">
        <v>315</v>
      </c>
      <c r="D245" s="58"/>
      <c r="E245" s="54" t="s">
        <v>1299</v>
      </c>
      <c r="F245" s="55" t="s">
        <v>1193</v>
      </c>
      <c r="G245" s="58">
        <v>5477</v>
      </c>
      <c r="H245" s="58" t="s">
        <v>1192</v>
      </c>
      <c r="I245" s="59" t="s">
        <v>634</v>
      </c>
      <c r="J245" s="58">
        <v>1</v>
      </c>
      <c r="K245" s="59">
        <v>14069.59</v>
      </c>
      <c r="L245" s="59">
        <v>14069.59</v>
      </c>
    </row>
    <row r="246" spans="1:12" ht="17.25" thickBot="1" x14ac:dyDescent="0.35">
      <c r="A246" s="57">
        <v>44692</v>
      </c>
      <c r="B246" s="58" t="s">
        <v>314</v>
      </c>
      <c r="C246" s="58" t="s">
        <v>315</v>
      </c>
      <c r="D246" s="58"/>
      <c r="E246" s="54" t="s">
        <v>1299</v>
      </c>
      <c r="F246" s="55" t="s">
        <v>1193</v>
      </c>
      <c r="G246" s="58">
        <v>5478</v>
      </c>
      <c r="H246" s="58" t="s">
        <v>1192</v>
      </c>
      <c r="I246" s="59" t="s">
        <v>634</v>
      </c>
      <c r="J246" s="58">
        <v>1</v>
      </c>
      <c r="K246" s="59">
        <v>14069.59</v>
      </c>
      <c r="L246" s="59">
        <v>14069.59</v>
      </c>
    </row>
    <row r="247" spans="1:12" ht="17.25" thickBot="1" x14ac:dyDescent="0.35">
      <c r="A247" s="57">
        <v>44692</v>
      </c>
      <c r="B247" s="58" t="s">
        <v>314</v>
      </c>
      <c r="C247" s="58" t="s">
        <v>315</v>
      </c>
      <c r="D247" s="58"/>
      <c r="E247" s="54" t="s">
        <v>1299</v>
      </c>
      <c r="F247" s="55" t="s">
        <v>1193</v>
      </c>
      <c r="G247" s="58">
        <v>5479</v>
      </c>
      <c r="H247" s="58" t="s">
        <v>1192</v>
      </c>
      <c r="I247" s="59" t="s">
        <v>634</v>
      </c>
      <c r="J247" s="58">
        <v>1</v>
      </c>
      <c r="K247" s="59">
        <v>14069.59</v>
      </c>
      <c r="L247" s="59">
        <v>14069.59</v>
      </c>
    </row>
    <row r="248" spans="1:12" ht="17.25" thickBot="1" x14ac:dyDescent="0.35">
      <c r="A248" s="57">
        <v>44692</v>
      </c>
      <c r="B248" s="58" t="s">
        <v>314</v>
      </c>
      <c r="C248" s="58" t="s">
        <v>315</v>
      </c>
      <c r="D248" s="58"/>
      <c r="E248" s="54" t="s">
        <v>1299</v>
      </c>
      <c r="F248" s="55" t="s">
        <v>1193</v>
      </c>
      <c r="G248" s="58">
        <v>5480</v>
      </c>
      <c r="H248" s="58" t="s">
        <v>1192</v>
      </c>
      <c r="I248" s="59" t="s">
        <v>634</v>
      </c>
      <c r="J248" s="58">
        <v>1</v>
      </c>
      <c r="K248" s="59">
        <v>14069.59</v>
      </c>
      <c r="L248" s="59">
        <v>14069.59</v>
      </c>
    </row>
    <row r="249" spans="1:12" ht="17.25" thickBot="1" x14ac:dyDescent="0.35">
      <c r="A249" s="57">
        <v>44692</v>
      </c>
      <c r="B249" s="58" t="s">
        <v>314</v>
      </c>
      <c r="C249" s="58" t="s">
        <v>315</v>
      </c>
      <c r="D249" s="58"/>
      <c r="E249" s="54" t="s">
        <v>1299</v>
      </c>
      <c r="F249" s="55" t="s">
        <v>1193</v>
      </c>
      <c r="G249" s="58">
        <v>5481</v>
      </c>
      <c r="H249" s="58" t="s">
        <v>1192</v>
      </c>
      <c r="I249" s="59" t="s">
        <v>634</v>
      </c>
      <c r="J249" s="58">
        <v>1</v>
      </c>
      <c r="K249" s="59">
        <v>14069.59</v>
      </c>
      <c r="L249" s="59">
        <v>14069.59</v>
      </c>
    </row>
    <row r="250" spans="1:12" ht="17.25" thickBot="1" x14ac:dyDescent="0.35">
      <c r="A250" s="57">
        <v>44692</v>
      </c>
      <c r="B250" s="58" t="s">
        <v>314</v>
      </c>
      <c r="C250" s="58" t="s">
        <v>315</v>
      </c>
      <c r="D250" s="58"/>
      <c r="E250" s="54" t="s">
        <v>1299</v>
      </c>
      <c r="F250" s="55" t="s">
        <v>1193</v>
      </c>
      <c r="G250" s="58">
        <v>5482</v>
      </c>
      <c r="H250" s="58" t="s">
        <v>1192</v>
      </c>
      <c r="I250" s="59" t="s">
        <v>634</v>
      </c>
      <c r="J250" s="58">
        <v>1</v>
      </c>
      <c r="K250" s="59">
        <v>14069.59</v>
      </c>
      <c r="L250" s="59">
        <v>14069.59</v>
      </c>
    </row>
    <row r="251" spans="1:12" ht="17.25" thickBot="1" x14ac:dyDescent="0.35">
      <c r="A251" s="57">
        <v>44692</v>
      </c>
      <c r="B251" s="58" t="s">
        <v>314</v>
      </c>
      <c r="C251" s="58" t="s">
        <v>315</v>
      </c>
      <c r="D251" s="58"/>
      <c r="E251" s="54" t="s">
        <v>1299</v>
      </c>
      <c r="F251" s="55" t="s">
        <v>1193</v>
      </c>
      <c r="G251" s="58">
        <v>5483</v>
      </c>
      <c r="H251" s="58" t="s">
        <v>1192</v>
      </c>
      <c r="I251" s="59" t="s">
        <v>634</v>
      </c>
      <c r="J251" s="58">
        <v>1</v>
      </c>
      <c r="K251" s="59">
        <v>14069.59</v>
      </c>
      <c r="L251" s="59">
        <v>14069.59</v>
      </c>
    </row>
    <row r="252" spans="1:12" ht="17.25" thickBot="1" x14ac:dyDescent="0.35">
      <c r="A252" s="57">
        <v>44692</v>
      </c>
      <c r="B252" s="58" t="s">
        <v>314</v>
      </c>
      <c r="C252" s="58" t="s">
        <v>315</v>
      </c>
      <c r="D252" s="58"/>
      <c r="E252" s="54" t="s">
        <v>1299</v>
      </c>
      <c r="F252" s="55" t="s">
        <v>1193</v>
      </c>
      <c r="G252" s="58">
        <v>5484</v>
      </c>
      <c r="H252" s="58" t="s">
        <v>1192</v>
      </c>
      <c r="I252" s="59" t="s">
        <v>634</v>
      </c>
      <c r="J252" s="58">
        <v>1</v>
      </c>
      <c r="K252" s="59">
        <v>14069.59</v>
      </c>
      <c r="L252" s="59">
        <v>14069.59</v>
      </c>
    </row>
    <row r="253" spans="1:12" ht="17.25" thickBot="1" x14ac:dyDescent="0.35">
      <c r="A253" s="57">
        <v>44692</v>
      </c>
      <c r="B253" s="58" t="s">
        <v>314</v>
      </c>
      <c r="C253" s="58" t="s">
        <v>315</v>
      </c>
      <c r="D253" s="58"/>
      <c r="E253" s="54" t="s">
        <v>1299</v>
      </c>
      <c r="F253" s="55" t="s">
        <v>1193</v>
      </c>
      <c r="G253" s="58">
        <v>5485</v>
      </c>
      <c r="H253" s="58" t="s">
        <v>1192</v>
      </c>
      <c r="I253" s="59" t="s">
        <v>634</v>
      </c>
      <c r="J253" s="58">
        <v>1</v>
      </c>
      <c r="K253" s="59">
        <v>14069.59</v>
      </c>
      <c r="L253" s="59">
        <v>14069.59</v>
      </c>
    </row>
    <row r="254" spans="1:12" ht="17.25" thickBot="1" x14ac:dyDescent="0.35">
      <c r="A254" s="57">
        <v>44692</v>
      </c>
      <c r="B254" s="58" t="s">
        <v>314</v>
      </c>
      <c r="C254" s="58" t="s">
        <v>315</v>
      </c>
      <c r="D254" s="58"/>
      <c r="E254" s="54" t="s">
        <v>1299</v>
      </c>
      <c r="F254" s="55" t="s">
        <v>1193</v>
      </c>
      <c r="G254" s="58">
        <v>5486</v>
      </c>
      <c r="H254" s="58" t="s">
        <v>1192</v>
      </c>
      <c r="I254" s="59" t="s">
        <v>634</v>
      </c>
      <c r="J254" s="58">
        <v>1</v>
      </c>
      <c r="K254" s="59">
        <v>14069.59</v>
      </c>
      <c r="L254" s="59">
        <v>14069.59</v>
      </c>
    </row>
    <row r="255" spans="1:12" ht="17.25" thickBot="1" x14ac:dyDescent="0.35">
      <c r="A255" s="57">
        <v>44692</v>
      </c>
      <c r="B255" s="58" t="s">
        <v>314</v>
      </c>
      <c r="C255" s="58" t="s">
        <v>315</v>
      </c>
      <c r="D255" s="58"/>
      <c r="E255" s="54" t="s">
        <v>1299</v>
      </c>
      <c r="F255" s="55" t="s">
        <v>1193</v>
      </c>
      <c r="G255" s="58">
        <v>5487</v>
      </c>
      <c r="H255" s="58" t="s">
        <v>1192</v>
      </c>
      <c r="I255" s="59" t="s">
        <v>634</v>
      </c>
      <c r="J255" s="58">
        <v>1</v>
      </c>
      <c r="K255" s="59">
        <v>14069.59</v>
      </c>
      <c r="L255" s="59">
        <v>14069.59</v>
      </c>
    </row>
    <row r="256" spans="1:12" ht="17.25" thickBot="1" x14ac:dyDescent="0.35">
      <c r="A256" s="57">
        <v>44692</v>
      </c>
      <c r="B256" s="58" t="s">
        <v>314</v>
      </c>
      <c r="C256" s="58" t="s">
        <v>315</v>
      </c>
      <c r="D256" s="58"/>
      <c r="E256" s="54" t="s">
        <v>1299</v>
      </c>
      <c r="F256" s="55" t="s">
        <v>1193</v>
      </c>
      <c r="G256" s="58">
        <v>5488</v>
      </c>
      <c r="H256" s="58" t="s">
        <v>1192</v>
      </c>
      <c r="I256" s="59" t="s">
        <v>634</v>
      </c>
      <c r="J256" s="58">
        <v>1</v>
      </c>
      <c r="K256" s="59">
        <v>14069.59</v>
      </c>
      <c r="L256" s="59">
        <v>14069.59</v>
      </c>
    </row>
    <row r="257" spans="1:12" ht="17.25" thickBot="1" x14ac:dyDescent="0.35">
      <c r="A257" s="57">
        <v>44692</v>
      </c>
      <c r="B257" s="58" t="s">
        <v>314</v>
      </c>
      <c r="C257" s="58" t="s">
        <v>315</v>
      </c>
      <c r="D257" s="58"/>
      <c r="E257" s="54" t="s">
        <v>1299</v>
      </c>
      <c r="F257" s="55" t="s">
        <v>1193</v>
      </c>
      <c r="G257" s="58">
        <v>5488</v>
      </c>
      <c r="H257" s="58" t="s">
        <v>1192</v>
      </c>
      <c r="I257" s="59" t="s">
        <v>634</v>
      </c>
      <c r="J257" s="58">
        <v>1</v>
      </c>
      <c r="K257" s="59">
        <v>14069.59</v>
      </c>
      <c r="L257" s="59">
        <v>14069.59</v>
      </c>
    </row>
    <row r="258" spans="1:12" ht="17.25" thickBot="1" x14ac:dyDescent="0.35">
      <c r="A258" s="57">
        <v>44692</v>
      </c>
      <c r="B258" s="58" t="s">
        <v>642</v>
      </c>
      <c r="C258" s="58" t="s">
        <v>643</v>
      </c>
      <c r="D258" s="58"/>
      <c r="E258" s="54" t="s">
        <v>1299</v>
      </c>
      <c r="F258" s="55" t="s">
        <v>279</v>
      </c>
      <c r="G258" s="58">
        <v>5294</v>
      </c>
      <c r="H258" s="58" t="s">
        <v>638</v>
      </c>
      <c r="I258" s="59" t="s">
        <v>634</v>
      </c>
      <c r="J258" s="58">
        <v>1</v>
      </c>
      <c r="K258" s="59">
        <v>8647.4500000000007</v>
      </c>
      <c r="L258" s="59">
        <v>8647.4500000000007</v>
      </c>
    </row>
    <row r="259" spans="1:12" ht="17.25" thickBot="1" x14ac:dyDescent="0.35">
      <c r="A259" s="57">
        <v>44692</v>
      </c>
      <c r="B259" s="58" t="s">
        <v>642</v>
      </c>
      <c r="C259" s="58" t="s">
        <v>643</v>
      </c>
      <c r="D259" s="58"/>
      <c r="E259" s="54" t="s">
        <v>1299</v>
      </c>
      <c r="F259" s="55" t="s">
        <v>279</v>
      </c>
      <c r="G259" s="58">
        <v>5294</v>
      </c>
      <c r="H259" s="58" t="s">
        <v>638</v>
      </c>
      <c r="I259" s="59" t="s">
        <v>634</v>
      </c>
      <c r="J259" s="58">
        <v>1</v>
      </c>
      <c r="K259" s="59">
        <v>8647.4500000000007</v>
      </c>
      <c r="L259" s="59">
        <v>8647.4500000000007</v>
      </c>
    </row>
    <row r="260" spans="1:12" ht="17.25" thickBot="1" x14ac:dyDescent="0.35">
      <c r="A260" s="57">
        <v>44692</v>
      </c>
      <c r="B260" s="58" t="s">
        <v>642</v>
      </c>
      <c r="C260" s="58" t="s">
        <v>643</v>
      </c>
      <c r="D260" s="58"/>
      <c r="E260" s="54" t="s">
        <v>1299</v>
      </c>
      <c r="F260" s="55" t="s">
        <v>279</v>
      </c>
      <c r="G260" s="58">
        <v>5295</v>
      </c>
      <c r="H260" s="58" t="s">
        <v>638</v>
      </c>
      <c r="I260" s="59" t="s">
        <v>634</v>
      </c>
      <c r="J260" s="58">
        <v>1</v>
      </c>
      <c r="K260" s="59">
        <v>8647.4500000000007</v>
      </c>
      <c r="L260" s="59">
        <v>8647.4500000000007</v>
      </c>
    </row>
    <row r="261" spans="1:12" ht="17.25" thickBot="1" x14ac:dyDescent="0.35">
      <c r="A261" s="57">
        <v>44692</v>
      </c>
      <c r="B261" s="58" t="s">
        <v>642</v>
      </c>
      <c r="C261" s="58" t="s">
        <v>643</v>
      </c>
      <c r="D261" s="58"/>
      <c r="E261" s="54" t="s">
        <v>1299</v>
      </c>
      <c r="F261" s="55" t="s">
        <v>279</v>
      </c>
      <c r="G261" s="58">
        <v>5296</v>
      </c>
      <c r="H261" s="58" t="s">
        <v>638</v>
      </c>
      <c r="I261" s="59" t="s">
        <v>634</v>
      </c>
      <c r="J261" s="58">
        <v>1</v>
      </c>
      <c r="K261" s="59">
        <v>8647.4500000000007</v>
      </c>
      <c r="L261" s="59">
        <v>8647.4500000000007</v>
      </c>
    </row>
    <row r="262" spans="1:12" ht="17.25" thickBot="1" x14ac:dyDescent="0.35">
      <c r="A262" s="57">
        <v>44692</v>
      </c>
      <c r="B262" s="58" t="s">
        <v>642</v>
      </c>
      <c r="C262" s="58" t="s">
        <v>643</v>
      </c>
      <c r="D262" s="58"/>
      <c r="E262" s="54" t="s">
        <v>1299</v>
      </c>
      <c r="F262" s="55" t="s">
        <v>279</v>
      </c>
      <c r="G262" s="58">
        <v>5297</v>
      </c>
      <c r="H262" s="58" t="s">
        <v>638</v>
      </c>
      <c r="I262" s="59" t="s">
        <v>634</v>
      </c>
      <c r="J262" s="58">
        <v>1</v>
      </c>
      <c r="K262" s="59">
        <v>8647.4500000000007</v>
      </c>
      <c r="L262" s="59">
        <v>8647.4500000000007</v>
      </c>
    </row>
    <row r="263" spans="1:12" ht="17.25" thickBot="1" x14ac:dyDescent="0.35">
      <c r="A263" s="57">
        <v>44692</v>
      </c>
      <c r="B263" s="58" t="s">
        <v>642</v>
      </c>
      <c r="C263" s="58" t="s">
        <v>643</v>
      </c>
      <c r="D263" s="58"/>
      <c r="E263" s="54" t="s">
        <v>1299</v>
      </c>
      <c r="F263" s="55" t="s">
        <v>279</v>
      </c>
      <c r="G263" s="58">
        <v>5298</v>
      </c>
      <c r="H263" s="58" t="s">
        <v>638</v>
      </c>
      <c r="I263" s="59" t="s">
        <v>634</v>
      </c>
      <c r="J263" s="58">
        <v>1</v>
      </c>
      <c r="K263" s="59">
        <v>8647.4500000000007</v>
      </c>
      <c r="L263" s="59">
        <v>8647.4500000000007</v>
      </c>
    </row>
    <row r="264" spans="1:12" ht="17.25" thickBot="1" x14ac:dyDescent="0.35">
      <c r="A264" s="57">
        <v>44692</v>
      </c>
      <c r="B264" s="58" t="s">
        <v>642</v>
      </c>
      <c r="C264" s="58" t="s">
        <v>643</v>
      </c>
      <c r="D264" s="58"/>
      <c r="E264" s="54" t="s">
        <v>1299</v>
      </c>
      <c r="F264" s="55" t="s">
        <v>279</v>
      </c>
      <c r="G264" s="58">
        <v>5299</v>
      </c>
      <c r="H264" s="58" t="s">
        <v>638</v>
      </c>
      <c r="I264" s="59" t="s">
        <v>634</v>
      </c>
      <c r="J264" s="58">
        <v>1</v>
      </c>
      <c r="K264" s="59">
        <v>8647.4500000000007</v>
      </c>
      <c r="L264" s="59">
        <v>8647.4500000000007</v>
      </c>
    </row>
    <row r="265" spans="1:12" ht="17.25" thickBot="1" x14ac:dyDescent="0.35">
      <c r="A265" s="57">
        <v>44692</v>
      </c>
      <c r="B265" s="58" t="s">
        <v>642</v>
      </c>
      <c r="C265" s="58" t="s">
        <v>643</v>
      </c>
      <c r="D265" s="58"/>
      <c r="E265" s="54" t="s">
        <v>1299</v>
      </c>
      <c r="F265" s="55" t="s">
        <v>279</v>
      </c>
      <c r="G265" s="58">
        <v>5300</v>
      </c>
      <c r="H265" s="58" t="s">
        <v>638</v>
      </c>
      <c r="I265" s="59" t="s">
        <v>634</v>
      </c>
      <c r="J265" s="58">
        <v>1</v>
      </c>
      <c r="K265" s="59">
        <v>8647.4500000000007</v>
      </c>
      <c r="L265" s="59">
        <v>8647.4500000000007</v>
      </c>
    </row>
    <row r="266" spans="1:12" ht="17.25" thickBot="1" x14ac:dyDescent="0.35">
      <c r="A266" s="57">
        <v>44692</v>
      </c>
      <c r="B266" s="58" t="s">
        <v>642</v>
      </c>
      <c r="C266" s="58" t="s">
        <v>643</v>
      </c>
      <c r="D266" s="58"/>
      <c r="E266" s="54" t="s">
        <v>1299</v>
      </c>
      <c r="F266" s="55" t="s">
        <v>279</v>
      </c>
      <c r="G266" s="58">
        <v>5301</v>
      </c>
      <c r="H266" s="58" t="s">
        <v>638</v>
      </c>
      <c r="I266" s="59" t="s">
        <v>634</v>
      </c>
      <c r="J266" s="58">
        <v>1</v>
      </c>
      <c r="K266" s="59">
        <v>8647.4500000000007</v>
      </c>
      <c r="L266" s="59">
        <v>8647.4500000000007</v>
      </c>
    </row>
    <row r="267" spans="1:12" ht="17.25" thickBot="1" x14ac:dyDescent="0.35">
      <c r="A267" s="57">
        <v>44692</v>
      </c>
      <c r="B267" s="58" t="s">
        <v>642</v>
      </c>
      <c r="C267" s="58" t="s">
        <v>643</v>
      </c>
      <c r="D267" s="58"/>
      <c r="E267" s="54" t="s">
        <v>1299</v>
      </c>
      <c r="F267" s="55" t="s">
        <v>279</v>
      </c>
      <c r="G267" s="58">
        <v>5302</v>
      </c>
      <c r="H267" s="58" t="s">
        <v>638</v>
      </c>
      <c r="I267" s="59" t="s">
        <v>634</v>
      </c>
      <c r="J267" s="58">
        <v>1</v>
      </c>
      <c r="K267" s="59">
        <v>8647.4500000000007</v>
      </c>
      <c r="L267" s="59">
        <v>8647.4500000000007</v>
      </c>
    </row>
    <row r="268" spans="1:12" ht="17.25" thickBot="1" x14ac:dyDescent="0.35">
      <c r="A268" s="57">
        <v>44692</v>
      </c>
      <c r="B268" s="58" t="s">
        <v>642</v>
      </c>
      <c r="C268" s="58" t="s">
        <v>643</v>
      </c>
      <c r="D268" s="58"/>
      <c r="E268" s="54" t="s">
        <v>1299</v>
      </c>
      <c r="F268" s="55" t="s">
        <v>279</v>
      </c>
      <c r="G268" s="58">
        <v>5303</v>
      </c>
      <c r="H268" s="58" t="s">
        <v>638</v>
      </c>
      <c r="I268" s="59" t="s">
        <v>634</v>
      </c>
      <c r="J268" s="58">
        <v>1</v>
      </c>
      <c r="K268" s="59">
        <v>8647.4500000000007</v>
      </c>
      <c r="L268" s="59">
        <v>8647.4500000000007</v>
      </c>
    </row>
    <row r="269" spans="1:12" ht="17.25" thickBot="1" x14ac:dyDescent="0.35">
      <c r="A269" s="57">
        <v>44692</v>
      </c>
      <c r="B269" s="58" t="s">
        <v>642</v>
      </c>
      <c r="C269" s="58" t="s">
        <v>643</v>
      </c>
      <c r="D269" s="58"/>
      <c r="E269" s="54" t="s">
        <v>1299</v>
      </c>
      <c r="F269" s="55" t="s">
        <v>279</v>
      </c>
      <c r="G269" s="58">
        <v>5304</v>
      </c>
      <c r="H269" s="58" t="s">
        <v>638</v>
      </c>
      <c r="I269" s="59" t="s">
        <v>634</v>
      </c>
      <c r="J269" s="58">
        <v>1</v>
      </c>
      <c r="K269" s="59">
        <v>8647.4500000000007</v>
      </c>
      <c r="L269" s="59">
        <v>8647.4500000000007</v>
      </c>
    </row>
    <row r="270" spans="1:12" ht="17.25" thickBot="1" x14ac:dyDescent="0.35">
      <c r="A270" s="57">
        <v>44692</v>
      </c>
      <c r="B270" s="58" t="s">
        <v>642</v>
      </c>
      <c r="C270" s="58" t="s">
        <v>643</v>
      </c>
      <c r="D270" s="58"/>
      <c r="E270" s="54" t="s">
        <v>1299</v>
      </c>
      <c r="F270" s="55" t="s">
        <v>279</v>
      </c>
      <c r="G270" s="58">
        <v>5305</v>
      </c>
      <c r="H270" s="58" t="s">
        <v>638</v>
      </c>
      <c r="I270" s="59" t="s">
        <v>634</v>
      </c>
      <c r="J270" s="58">
        <v>1</v>
      </c>
      <c r="K270" s="59">
        <v>8647.4500000000007</v>
      </c>
      <c r="L270" s="59">
        <v>8647.4500000000007</v>
      </c>
    </row>
    <row r="271" spans="1:12" ht="17.25" thickBot="1" x14ac:dyDescent="0.35">
      <c r="A271" s="57">
        <v>44692</v>
      </c>
      <c r="B271" s="58" t="s">
        <v>642</v>
      </c>
      <c r="C271" s="58" t="s">
        <v>643</v>
      </c>
      <c r="D271" s="58"/>
      <c r="E271" s="54" t="s">
        <v>1299</v>
      </c>
      <c r="F271" s="55" t="s">
        <v>279</v>
      </c>
      <c r="G271" s="58">
        <v>5306</v>
      </c>
      <c r="H271" s="58" t="s">
        <v>638</v>
      </c>
      <c r="I271" s="59" t="s">
        <v>634</v>
      </c>
      <c r="J271" s="58">
        <v>1</v>
      </c>
      <c r="K271" s="59">
        <v>8647.4500000000007</v>
      </c>
      <c r="L271" s="59">
        <v>8647.4500000000007</v>
      </c>
    </row>
    <row r="272" spans="1:12" ht="17.25" thickBot="1" x14ac:dyDescent="0.35">
      <c r="A272" s="57">
        <v>44692</v>
      </c>
      <c r="B272" s="58" t="s">
        <v>642</v>
      </c>
      <c r="C272" s="58" t="s">
        <v>643</v>
      </c>
      <c r="D272" s="58"/>
      <c r="E272" s="54" t="s">
        <v>1299</v>
      </c>
      <c r="F272" s="55" t="s">
        <v>279</v>
      </c>
      <c r="G272" s="58">
        <v>5307</v>
      </c>
      <c r="H272" s="58" t="s">
        <v>638</v>
      </c>
      <c r="I272" s="59" t="s">
        <v>634</v>
      </c>
      <c r="J272" s="58">
        <v>1</v>
      </c>
      <c r="K272" s="59">
        <v>8647.4500000000007</v>
      </c>
      <c r="L272" s="59">
        <v>8647.4500000000007</v>
      </c>
    </row>
    <row r="273" spans="1:12" ht="17.25" thickBot="1" x14ac:dyDescent="0.35">
      <c r="A273" s="57">
        <v>44692</v>
      </c>
      <c r="B273" s="58" t="s">
        <v>642</v>
      </c>
      <c r="C273" s="58" t="s">
        <v>643</v>
      </c>
      <c r="D273" s="58"/>
      <c r="E273" s="54" t="s">
        <v>1299</v>
      </c>
      <c r="F273" s="55" t="s">
        <v>279</v>
      </c>
      <c r="G273" s="58">
        <v>5308</v>
      </c>
      <c r="H273" s="58" t="s">
        <v>638</v>
      </c>
      <c r="I273" s="59" t="s">
        <v>634</v>
      </c>
      <c r="J273" s="58">
        <v>1</v>
      </c>
      <c r="K273" s="59">
        <v>8647.4500000000007</v>
      </c>
      <c r="L273" s="59">
        <v>8647.4500000000007</v>
      </c>
    </row>
    <row r="274" spans="1:12" ht="17.25" thickBot="1" x14ac:dyDescent="0.35">
      <c r="A274" s="57">
        <v>44692</v>
      </c>
      <c r="B274" s="58" t="s">
        <v>642</v>
      </c>
      <c r="C274" s="58" t="s">
        <v>643</v>
      </c>
      <c r="D274" s="58"/>
      <c r="E274" s="54" t="s">
        <v>1299</v>
      </c>
      <c r="F274" s="55" t="s">
        <v>279</v>
      </c>
      <c r="G274" s="58">
        <v>5309</v>
      </c>
      <c r="H274" s="58" t="s">
        <v>638</v>
      </c>
      <c r="I274" s="59" t="s">
        <v>634</v>
      </c>
      <c r="J274" s="58">
        <v>1</v>
      </c>
      <c r="K274" s="59">
        <v>8647.4500000000007</v>
      </c>
      <c r="L274" s="59">
        <v>8647.4500000000007</v>
      </c>
    </row>
    <row r="275" spans="1:12" ht="17.25" thickBot="1" x14ac:dyDescent="0.35">
      <c r="A275" s="57">
        <v>44692</v>
      </c>
      <c r="B275" s="58" t="s">
        <v>642</v>
      </c>
      <c r="C275" s="58" t="s">
        <v>643</v>
      </c>
      <c r="D275" s="58"/>
      <c r="E275" s="54" t="s">
        <v>1299</v>
      </c>
      <c r="F275" s="55" t="s">
        <v>279</v>
      </c>
      <c r="G275" s="58">
        <v>5310</v>
      </c>
      <c r="H275" s="58" t="s">
        <v>638</v>
      </c>
      <c r="I275" s="59" t="s">
        <v>634</v>
      </c>
      <c r="J275" s="58">
        <v>1</v>
      </c>
      <c r="K275" s="59">
        <v>8647.4500000000007</v>
      </c>
      <c r="L275" s="59">
        <v>8647.4500000000007</v>
      </c>
    </row>
    <row r="276" spans="1:12" ht="17.25" thickBot="1" x14ac:dyDescent="0.35">
      <c r="A276" s="57">
        <v>44692</v>
      </c>
      <c r="B276" s="58" t="s">
        <v>642</v>
      </c>
      <c r="C276" s="58" t="s">
        <v>643</v>
      </c>
      <c r="D276" s="58"/>
      <c r="E276" s="54" t="s">
        <v>1299</v>
      </c>
      <c r="F276" s="55" t="s">
        <v>279</v>
      </c>
      <c r="G276" s="58">
        <v>5311</v>
      </c>
      <c r="H276" s="58" t="s">
        <v>638</v>
      </c>
      <c r="I276" s="59" t="s">
        <v>634</v>
      </c>
      <c r="J276" s="58">
        <v>1</v>
      </c>
      <c r="K276" s="59">
        <v>8647.4500000000007</v>
      </c>
      <c r="L276" s="59">
        <v>8647.4500000000007</v>
      </c>
    </row>
    <row r="277" spans="1:12" ht="17.25" thickBot="1" x14ac:dyDescent="0.35">
      <c r="A277" s="57">
        <v>44692</v>
      </c>
      <c r="B277" s="58" t="s">
        <v>642</v>
      </c>
      <c r="C277" s="58" t="s">
        <v>643</v>
      </c>
      <c r="D277" s="58"/>
      <c r="E277" s="54" t="s">
        <v>1299</v>
      </c>
      <c r="F277" s="55" t="s">
        <v>279</v>
      </c>
      <c r="G277" s="58">
        <v>5312</v>
      </c>
      <c r="H277" s="58" t="s">
        <v>638</v>
      </c>
      <c r="I277" s="59" t="s">
        <v>634</v>
      </c>
      <c r="J277" s="58">
        <v>1</v>
      </c>
      <c r="K277" s="59">
        <v>8647.4500000000007</v>
      </c>
      <c r="L277" s="59">
        <v>8647.4500000000007</v>
      </c>
    </row>
    <row r="278" spans="1:12" ht="17.25" thickBot="1" x14ac:dyDescent="0.35">
      <c r="A278" s="57">
        <v>44692</v>
      </c>
      <c r="B278" s="58" t="s">
        <v>642</v>
      </c>
      <c r="C278" s="58" t="s">
        <v>643</v>
      </c>
      <c r="D278" s="58"/>
      <c r="E278" s="54" t="s">
        <v>1299</v>
      </c>
      <c r="F278" s="55" t="s">
        <v>279</v>
      </c>
      <c r="G278" s="58">
        <v>5313</v>
      </c>
      <c r="H278" s="58" t="s">
        <v>638</v>
      </c>
      <c r="I278" s="59" t="s">
        <v>634</v>
      </c>
      <c r="J278" s="58">
        <v>1</v>
      </c>
      <c r="K278" s="59">
        <v>8647.4500000000007</v>
      </c>
      <c r="L278" s="59">
        <v>8647.4500000000007</v>
      </c>
    </row>
    <row r="279" spans="1:12" ht="17.25" thickBot="1" x14ac:dyDescent="0.35">
      <c r="A279" s="57">
        <v>44692</v>
      </c>
      <c r="B279" s="58" t="s">
        <v>642</v>
      </c>
      <c r="C279" s="58" t="s">
        <v>643</v>
      </c>
      <c r="D279" s="58"/>
      <c r="E279" s="54" t="s">
        <v>1299</v>
      </c>
      <c r="F279" s="55" t="s">
        <v>279</v>
      </c>
      <c r="G279" s="58">
        <v>5314</v>
      </c>
      <c r="H279" s="58" t="s">
        <v>638</v>
      </c>
      <c r="I279" s="59" t="s">
        <v>634</v>
      </c>
      <c r="J279" s="58">
        <v>1</v>
      </c>
      <c r="K279" s="59">
        <v>8647.4500000000007</v>
      </c>
      <c r="L279" s="59">
        <v>8647.4500000000007</v>
      </c>
    </row>
    <row r="280" spans="1:12" ht="17.25" thickBot="1" x14ac:dyDescent="0.35">
      <c r="A280" s="57">
        <v>44692</v>
      </c>
      <c r="B280" s="58" t="s">
        <v>642</v>
      </c>
      <c r="C280" s="58" t="s">
        <v>643</v>
      </c>
      <c r="D280" s="58"/>
      <c r="E280" s="54" t="s">
        <v>1299</v>
      </c>
      <c r="F280" s="55" t="s">
        <v>279</v>
      </c>
      <c r="G280" s="58">
        <v>5315</v>
      </c>
      <c r="H280" s="58" t="s">
        <v>638</v>
      </c>
      <c r="I280" s="59" t="s">
        <v>634</v>
      </c>
      <c r="J280" s="58">
        <v>1</v>
      </c>
      <c r="K280" s="59">
        <v>8647.4500000000007</v>
      </c>
      <c r="L280" s="59">
        <v>8647.4500000000007</v>
      </c>
    </row>
    <row r="281" spans="1:12" ht="17.25" thickBot="1" x14ac:dyDescent="0.35">
      <c r="A281" s="57">
        <v>44692</v>
      </c>
      <c r="B281" s="58" t="s">
        <v>642</v>
      </c>
      <c r="C281" s="58" t="s">
        <v>643</v>
      </c>
      <c r="D281" s="58"/>
      <c r="E281" s="54" t="s">
        <v>1299</v>
      </c>
      <c r="F281" s="55" t="s">
        <v>279</v>
      </c>
      <c r="G281" s="58">
        <v>5316</v>
      </c>
      <c r="H281" s="58" t="s">
        <v>638</v>
      </c>
      <c r="I281" s="59" t="s">
        <v>634</v>
      </c>
      <c r="J281" s="58">
        <v>1</v>
      </c>
      <c r="K281" s="59">
        <v>8647.4500000000007</v>
      </c>
      <c r="L281" s="59">
        <v>8647.4500000000007</v>
      </c>
    </row>
    <row r="282" spans="1:12" ht="17.25" thickBot="1" x14ac:dyDescent="0.35">
      <c r="A282" s="57">
        <v>44692</v>
      </c>
      <c r="B282" s="58" t="s">
        <v>642</v>
      </c>
      <c r="C282" s="58" t="s">
        <v>643</v>
      </c>
      <c r="D282" s="58"/>
      <c r="E282" s="54" t="s">
        <v>1299</v>
      </c>
      <c r="F282" s="55" t="s">
        <v>279</v>
      </c>
      <c r="G282" s="58">
        <v>5317</v>
      </c>
      <c r="H282" s="58" t="s">
        <v>638</v>
      </c>
      <c r="I282" s="59" t="s">
        <v>634</v>
      </c>
      <c r="J282" s="58">
        <v>1</v>
      </c>
      <c r="K282" s="59">
        <v>8647.4500000000007</v>
      </c>
      <c r="L282" s="59">
        <v>8647.4500000000007</v>
      </c>
    </row>
    <row r="283" spans="1:12" ht="17.25" thickBot="1" x14ac:dyDescent="0.35">
      <c r="A283" s="57">
        <v>44692</v>
      </c>
      <c r="B283" s="58" t="s">
        <v>642</v>
      </c>
      <c r="C283" s="58" t="s">
        <v>643</v>
      </c>
      <c r="D283" s="58"/>
      <c r="E283" s="54" t="s">
        <v>1299</v>
      </c>
      <c r="F283" s="55" t="s">
        <v>279</v>
      </c>
      <c r="G283" s="58">
        <v>5318</v>
      </c>
      <c r="H283" s="58" t="s">
        <v>638</v>
      </c>
      <c r="I283" s="59" t="s">
        <v>634</v>
      </c>
      <c r="J283" s="58">
        <v>1</v>
      </c>
      <c r="K283" s="59">
        <v>8647.4500000000007</v>
      </c>
      <c r="L283" s="59">
        <v>8647.4500000000007</v>
      </c>
    </row>
    <row r="284" spans="1:12" ht="17.25" thickBot="1" x14ac:dyDescent="0.35">
      <c r="A284" s="57">
        <v>44692</v>
      </c>
      <c r="B284" s="58" t="s">
        <v>642</v>
      </c>
      <c r="C284" s="58" t="s">
        <v>643</v>
      </c>
      <c r="D284" s="58"/>
      <c r="E284" s="54" t="s">
        <v>1299</v>
      </c>
      <c r="F284" s="55" t="s">
        <v>279</v>
      </c>
      <c r="G284" s="58">
        <v>5319</v>
      </c>
      <c r="H284" s="58" t="s">
        <v>638</v>
      </c>
      <c r="I284" s="59" t="s">
        <v>634</v>
      </c>
      <c r="J284" s="58">
        <v>1</v>
      </c>
      <c r="K284" s="59">
        <v>8647.4500000000007</v>
      </c>
      <c r="L284" s="59">
        <v>8647.4500000000007</v>
      </c>
    </row>
    <row r="285" spans="1:12" ht="17.25" thickBot="1" x14ac:dyDescent="0.35">
      <c r="A285" s="57">
        <v>44692</v>
      </c>
      <c r="B285" s="58" t="s">
        <v>642</v>
      </c>
      <c r="C285" s="58" t="s">
        <v>643</v>
      </c>
      <c r="D285" s="58"/>
      <c r="E285" s="54" t="s">
        <v>1299</v>
      </c>
      <c r="F285" s="55" t="s">
        <v>279</v>
      </c>
      <c r="G285" s="58">
        <v>5320</v>
      </c>
      <c r="H285" s="58" t="s">
        <v>638</v>
      </c>
      <c r="I285" s="59" t="s">
        <v>634</v>
      </c>
      <c r="J285" s="58">
        <v>1</v>
      </c>
      <c r="K285" s="59">
        <v>8647.4500000000007</v>
      </c>
      <c r="L285" s="59">
        <v>8647.4500000000007</v>
      </c>
    </row>
    <row r="286" spans="1:12" ht="17.25" thickBot="1" x14ac:dyDescent="0.35">
      <c r="A286" s="57">
        <v>44692</v>
      </c>
      <c r="B286" s="58" t="s">
        <v>642</v>
      </c>
      <c r="C286" s="58" t="s">
        <v>643</v>
      </c>
      <c r="D286" s="58"/>
      <c r="E286" s="54" t="s">
        <v>1299</v>
      </c>
      <c r="F286" s="55" t="s">
        <v>279</v>
      </c>
      <c r="G286" s="58">
        <v>5321</v>
      </c>
      <c r="H286" s="58" t="s">
        <v>638</v>
      </c>
      <c r="I286" s="59" t="s">
        <v>634</v>
      </c>
      <c r="J286" s="58">
        <v>1</v>
      </c>
      <c r="K286" s="59">
        <v>8647.4500000000007</v>
      </c>
      <c r="L286" s="59">
        <v>8647.4500000000007</v>
      </c>
    </row>
    <row r="287" spans="1:12" ht="17.25" thickBot="1" x14ac:dyDescent="0.35">
      <c r="A287" s="57">
        <v>44692</v>
      </c>
      <c r="B287" s="58" t="s">
        <v>642</v>
      </c>
      <c r="C287" s="58" t="s">
        <v>643</v>
      </c>
      <c r="D287" s="58"/>
      <c r="E287" s="54" t="s">
        <v>1299</v>
      </c>
      <c r="F287" s="55" t="s">
        <v>279</v>
      </c>
      <c r="G287" s="58">
        <v>5322</v>
      </c>
      <c r="H287" s="58" t="s">
        <v>638</v>
      </c>
      <c r="I287" s="59" t="s">
        <v>634</v>
      </c>
      <c r="J287" s="58">
        <v>1</v>
      </c>
      <c r="K287" s="59">
        <v>8647.4500000000007</v>
      </c>
      <c r="L287" s="59">
        <v>8647.4500000000007</v>
      </c>
    </row>
    <row r="288" spans="1:12" ht="17.25" thickBot="1" x14ac:dyDescent="0.35">
      <c r="A288" s="57">
        <v>44692</v>
      </c>
      <c r="B288" s="58" t="s">
        <v>642</v>
      </c>
      <c r="C288" s="58" t="s">
        <v>643</v>
      </c>
      <c r="D288" s="58"/>
      <c r="E288" s="54" t="s">
        <v>1299</v>
      </c>
      <c r="F288" s="55" t="s">
        <v>279</v>
      </c>
      <c r="G288" s="58">
        <v>5323</v>
      </c>
      <c r="H288" s="58" t="s">
        <v>638</v>
      </c>
      <c r="I288" s="59" t="s">
        <v>634</v>
      </c>
      <c r="J288" s="58">
        <v>1</v>
      </c>
      <c r="K288" s="59">
        <v>8647.4500000000007</v>
      </c>
      <c r="L288" s="59">
        <v>8647.4500000000007</v>
      </c>
    </row>
    <row r="289" spans="1:12" ht="17.25" thickBot="1" x14ac:dyDescent="0.35">
      <c r="A289" s="57">
        <v>44692</v>
      </c>
      <c r="B289" s="58" t="s">
        <v>642</v>
      </c>
      <c r="C289" s="58" t="s">
        <v>643</v>
      </c>
      <c r="D289" s="58"/>
      <c r="E289" s="54" t="s">
        <v>1299</v>
      </c>
      <c r="F289" s="55" t="s">
        <v>279</v>
      </c>
      <c r="G289" s="58">
        <v>5324</v>
      </c>
      <c r="H289" s="58" t="s">
        <v>638</v>
      </c>
      <c r="I289" s="59" t="s">
        <v>634</v>
      </c>
      <c r="J289" s="58">
        <v>1</v>
      </c>
      <c r="K289" s="59">
        <v>8647.4500000000007</v>
      </c>
      <c r="L289" s="59">
        <v>8647.4500000000007</v>
      </c>
    </row>
    <row r="290" spans="1:12" ht="17.25" thickBot="1" x14ac:dyDescent="0.35">
      <c r="A290" s="57">
        <v>44692</v>
      </c>
      <c r="B290" s="58" t="s">
        <v>642</v>
      </c>
      <c r="C290" s="58" t="s">
        <v>643</v>
      </c>
      <c r="D290" s="58"/>
      <c r="E290" s="54" t="s">
        <v>1299</v>
      </c>
      <c r="F290" s="55" t="s">
        <v>279</v>
      </c>
      <c r="G290" s="58">
        <v>5325</v>
      </c>
      <c r="H290" s="58" t="s">
        <v>638</v>
      </c>
      <c r="I290" s="59" t="s">
        <v>634</v>
      </c>
      <c r="J290" s="58">
        <v>1</v>
      </c>
      <c r="K290" s="59">
        <v>8647.4500000000007</v>
      </c>
      <c r="L290" s="59">
        <v>8647.4500000000007</v>
      </c>
    </row>
    <row r="291" spans="1:12" ht="17.25" thickBot="1" x14ac:dyDescent="0.35">
      <c r="A291" s="57">
        <v>44692</v>
      </c>
      <c r="B291" s="58" t="s">
        <v>642</v>
      </c>
      <c r="C291" s="58" t="s">
        <v>643</v>
      </c>
      <c r="D291" s="58"/>
      <c r="E291" s="54" t="s">
        <v>1299</v>
      </c>
      <c r="F291" s="55" t="s">
        <v>279</v>
      </c>
      <c r="G291" s="58">
        <v>5326</v>
      </c>
      <c r="H291" s="58" t="s">
        <v>638</v>
      </c>
      <c r="I291" s="59" t="s">
        <v>634</v>
      </c>
      <c r="J291" s="58">
        <v>1</v>
      </c>
      <c r="K291" s="59">
        <v>8647.4500000000007</v>
      </c>
      <c r="L291" s="59">
        <v>8647.4500000000007</v>
      </c>
    </row>
    <row r="292" spans="1:12" ht="17.25" thickBot="1" x14ac:dyDescent="0.35">
      <c r="A292" s="57">
        <v>44692</v>
      </c>
      <c r="B292" s="58" t="s">
        <v>642</v>
      </c>
      <c r="C292" s="58" t="s">
        <v>643</v>
      </c>
      <c r="D292" s="58"/>
      <c r="E292" s="54" t="s">
        <v>1299</v>
      </c>
      <c r="F292" s="55" t="s">
        <v>279</v>
      </c>
      <c r="G292" s="58">
        <v>5327</v>
      </c>
      <c r="H292" s="58" t="s">
        <v>638</v>
      </c>
      <c r="I292" s="59" t="s">
        <v>634</v>
      </c>
      <c r="J292" s="58">
        <v>1</v>
      </c>
      <c r="K292" s="59">
        <v>8647.4500000000007</v>
      </c>
      <c r="L292" s="59">
        <v>8647.4500000000007</v>
      </c>
    </row>
    <row r="293" spans="1:12" ht="17.25" thickBot="1" x14ac:dyDescent="0.35">
      <c r="A293" s="57">
        <v>44692</v>
      </c>
      <c r="B293" s="58" t="s">
        <v>642</v>
      </c>
      <c r="C293" s="58" t="s">
        <v>643</v>
      </c>
      <c r="D293" s="58"/>
      <c r="E293" s="54" t="s">
        <v>1299</v>
      </c>
      <c r="F293" s="55" t="s">
        <v>279</v>
      </c>
      <c r="G293" s="58">
        <v>5328</v>
      </c>
      <c r="H293" s="58" t="s">
        <v>638</v>
      </c>
      <c r="I293" s="59" t="s">
        <v>634</v>
      </c>
      <c r="J293" s="58">
        <v>1</v>
      </c>
      <c r="K293" s="59">
        <v>8647.4500000000007</v>
      </c>
      <c r="L293" s="59">
        <v>8647.4500000000007</v>
      </c>
    </row>
    <row r="294" spans="1:12" ht="17.25" thickBot="1" x14ac:dyDescent="0.35">
      <c r="A294" s="57">
        <v>44692</v>
      </c>
      <c r="B294" s="58" t="s">
        <v>642</v>
      </c>
      <c r="C294" s="58" t="s">
        <v>643</v>
      </c>
      <c r="D294" s="58"/>
      <c r="E294" s="54" t="s">
        <v>1299</v>
      </c>
      <c r="F294" s="55" t="s">
        <v>279</v>
      </c>
      <c r="G294" s="58">
        <v>5329</v>
      </c>
      <c r="H294" s="58" t="s">
        <v>638</v>
      </c>
      <c r="I294" s="59" t="s">
        <v>634</v>
      </c>
      <c r="J294" s="58">
        <v>1</v>
      </c>
      <c r="K294" s="59">
        <v>8647.4500000000007</v>
      </c>
      <c r="L294" s="59">
        <v>8647.4500000000007</v>
      </c>
    </row>
    <row r="295" spans="1:12" ht="17.25" thickBot="1" x14ac:dyDescent="0.35">
      <c r="A295" s="57">
        <v>44692</v>
      </c>
      <c r="B295" s="58" t="s">
        <v>642</v>
      </c>
      <c r="C295" s="58" t="s">
        <v>643</v>
      </c>
      <c r="D295" s="58"/>
      <c r="E295" s="54" t="s">
        <v>1299</v>
      </c>
      <c r="F295" s="55" t="s">
        <v>279</v>
      </c>
      <c r="G295" s="58">
        <v>5330</v>
      </c>
      <c r="H295" s="58" t="s">
        <v>638</v>
      </c>
      <c r="I295" s="59" t="s">
        <v>634</v>
      </c>
      <c r="J295" s="58">
        <v>1</v>
      </c>
      <c r="K295" s="59">
        <v>8647.4500000000007</v>
      </c>
      <c r="L295" s="59">
        <v>8647.4500000000007</v>
      </c>
    </row>
    <row r="296" spans="1:12" ht="17.25" thickBot="1" x14ac:dyDescent="0.35">
      <c r="A296" s="57">
        <v>44692</v>
      </c>
      <c r="B296" s="58" t="s">
        <v>642</v>
      </c>
      <c r="C296" s="58" t="s">
        <v>643</v>
      </c>
      <c r="D296" s="58"/>
      <c r="E296" s="54" t="s">
        <v>1299</v>
      </c>
      <c r="F296" s="55" t="s">
        <v>279</v>
      </c>
      <c r="G296" s="58">
        <v>5331</v>
      </c>
      <c r="H296" s="58" t="s">
        <v>638</v>
      </c>
      <c r="I296" s="59" t="s">
        <v>634</v>
      </c>
      <c r="J296" s="58">
        <v>1</v>
      </c>
      <c r="K296" s="59">
        <v>8647.4500000000007</v>
      </c>
      <c r="L296" s="59">
        <v>8647.4500000000007</v>
      </c>
    </row>
    <row r="297" spans="1:12" ht="17.25" thickBot="1" x14ac:dyDescent="0.35">
      <c r="A297" s="57">
        <v>44692</v>
      </c>
      <c r="B297" s="58" t="s">
        <v>642</v>
      </c>
      <c r="C297" s="58" t="s">
        <v>643</v>
      </c>
      <c r="D297" s="58"/>
      <c r="E297" s="54" t="s">
        <v>1299</v>
      </c>
      <c r="F297" s="55" t="s">
        <v>279</v>
      </c>
      <c r="G297" s="58">
        <v>5332</v>
      </c>
      <c r="H297" s="58" t="s">
        <v>638</v>
      </c>
      <c r="I297" s="59" t="s">
        <v>634</v>
      </c>
      <c r="J297" s="58">
        <v>1</v>
      </c>
      <c r="K297" s="59">
        <v>8647.4500000000007</v>
      </c>
      <c r="L297" s="59">
        <v>8647.4500000000007</v>
      </c>
    </row>
    <row r="298" spans="1:12" ht="17.25" thickBot="1" x14ac:dyDescent="0.35">
      <c r="A298" s="57">
        <v>44692</v>
      </c>
      <c r="B298" s="58" t="s">
        <v>642</v>
      </c>
      <c r="C298" s="58" t="s">
        <v>643</v>
      </c>
      <c r="D298" s="58"/>
      <c r="E298" s="54" t="s">
        <v>1299</v>
      </c>
      <c r="F298" s="55" t="s">
        <v>279</v>
      </c>
      <c r="G298" s="58">
        <v>5333</v>
      </c>
      <c r="H298" s="58" t="s">
        <v>638</v>
      </c>
      <c r="I298" s="59" t="s">
        <v>634</v>
      </c>
      <c r="J298" s="58">
        <v>1</v>
      </c>
      <c r="K298" s="59">
        <v>8647.4500000000007</v>
      </c>
      <c r="L298" s="59">
        <v>8647.4500000000007</v>
      </c>
    </row>
    <row r="299" spans="1:12" ht="17.25" thickBot="1" x14ac:dyDescent="0.35">
      <c r="A299" s="57">
        <v>44692</v>
      </c>
      <c r="B299" s="58" t="s">
        <v>642</v>
      </c>
      <c r="C299" s="58" t="s">
        <v>643</v>
      </c>
      <c r="D299" s="58"/>
      <c r="E299" s="54" t="s">
        <v>1299</v>
      </c>
      <c r="F299" s="55" t="s">
        <v>279</v>
      </c>
      <c r="G299" s="58">
        <v>5334</v>
      </c>
      <c r="H299" s="58" t="s">
        <v>638</v>
      </c>
      <c r="I299" s="59" t="s">
        <v>634</v>
      </c>
      <c r="J299" s="58">
        <v>1</v>
      </c>
      <c r="K299" s="59">
        <v>8647.4500000000007</v>
      </c>
      <c r="L299" s="59">
        <v>8647.4500000000007</v>
      </c>
    </row>
    <row r="300" spans="1:12" ht="17.25" thickBot="1" x14ac:dyDescent="0.35">
      <c r="A300" s="57">
        <v>44692</v>
      </c>
      <c r="B300" s="58" t="s">
        <v>642</v>
      </c>
      <c r="C300" s="58" t="s">
        <v>643</v>
      </c>
      <c r="D300" s="58"/>
      <c r="E300" s="54" t="s">
        <v>1299</v>
      </c>
      <c r="F300" s="55" t="s">
        <v>279</v>
      </c>
      <c r="G300" s="58">
        <v>5335</v>
      </c>
      <c r="H300" s="58" t="s">
        <v>638</v>
      </c>
      <c r="I300" s="59" t="s">
        <v>634</v>
      </c>
      <c r="J300" s="58">
        <v>1</v>
      </c>
      <c r="K300" s="59">
        <v>8647.4500000000007</v>
      </c>
      <c r="L300" s="59">
        <v>8647.4500000000007</v>
      </c>
    </row>
    <row r="301" spans="1:12" ht="17.25" thickBot="1" x14ac:dyDescent="0.35">
      <c r="A301" s="57">
        <v>44692</v>
      </c>
      <c r="B301" s="58" t="s">
        <v>642</v>
      </c>
      <c r="C301" s="58" t="s">
        <v>643</v>
      </c>
      <c r="D301" s="58"/>
      <c r="E301" s="54" t="s">
        <v>1299</v>
      </c>
      <c r="F301" s="55" t="s">
        <v>279</v>
      </c>
      <c r="G301" s="58">
        <v>5336</v>
      </c>
      <c r="H301" s="58" t="s">
        <v>638</v>
      </c>
      <c r="I301" s="59" t="s">
        <v>634</v>
      </c>
      <c r="J301" s="58">
        <v>1</v>
      </c>
      <c r="K301" s="59">
        <v>8647.4500000000007</v>
      </c>
      <c r="L301" s="59">
        <v>8647.4500000000007</v>
      </c>
    </row>
    <row r="302" spans="1:12" ht="17.25" thickBot="1" x14ac:dyDescent="0.35">
      <c r="A302" s="57">
        <v>44692</v>
      </c>
      <c r="B302" s="58" t="s">
        <v>642</v>
      </c>
      <c r="C302" s="58" t="s">
        <v>643</v>
      </c>
      <c r="D302" s="58"/>
      <c r="E302" s="54" t="s">
        <v>1299</v>
      </c>
      <c r="F302" s="55" t="s">
        <v>279</v>
      </c>
      <c r="G302" s="58">
        <v>5337</v>
      </c>
      <c r="H302" s="58" t="s">
        <v>638</v>
      </c>
      <c r="I302" s="59" t="s">
        <v>634</v>
      </c>
      <c r="J302" s="58">
        <v>1</v>
      </c>
      <c r="K302" s="59">
        <v>8647.4500000000007</v>
      </c>
      <c r="L302" s="59">
        <v>8647.4500000000007</v>
      </c>
    </row>
    <row r="303" spans="1:12" ht="17.25" thickBot="1" x14ac:dyDescent="0.35">
      <c r="A303" s="57">
        <v>44692</v>
      </c>
      <c r="B303" s="58" t="s">
        <v>642</v>
      </c>
      <c r="C303" s="58" t="s">
        <v>643</v>
      </c>
      <c r="D303" s="58"/>
      <c r="E303" s="54" t="s">
        <v>1299</v>
      </c>
      <c r="F303" s="55" t="s">
        <v>279</v>
      </c>
      <c r="G303" s="58">
        <v>5338</v>
      </c>
      <c r="H303" s="58" t="s">
        <v>638</v>
      </c>
      <c r="I303" s="59" t="s">
        <v>634</v>
      </c>
      <c r="J303" s="58">
        <v>1</v>
      </c>
      <c r="K303" s="59">
        <v>8647.4500000000007</v>
      </c>
      <c r="L303" s="59">
        <v>8647.4500000000007</v>
      </c>
    </row>
    <row r="304" spans="1:12" ht="17.25" thickBot="1" x14ac:dyDescent="0.35">
      <c r="A304" s="57">
        <v>44692</v>
      </c>
      <c r="B304" s="58" t="s">
        <v>642</v>
      </c>
      <c r="C304" s="58" t="s">
        <v>643</v>
      </c>
      <c r="D304" s="58"/>
      <c r="E304" s="54" t="s">
        <v>1299</v>
      </c>
      <c r="F304" s="55" t="s">
        <v>279</v>
      </c>
      <c r="G304" s="58">
        <v>5339</v>
      </c>
      <c r="H304" s="58" t="s">
        <v>638</v>
      </c>
      <c r="I304" s="59" t="s">
        <v>634</v>
      </c>
      <c r="J304" s="58">
        <v>1</v>
      </c>
      <c r="K304" s="59">
        <v>8647.4500000000007</v>
      </c>
      <c r="L304" s="59">
        <v>8647.4500000000007</v>
      </c>
    </row>
    <row r="305" spans="1:12" ht="17.25" thickBot="1" x14ac:dyDescent="0.35">
      <c r="A305" s="57">
        <v>44692</v>
      </c>
      <c r="B305" s="58" t="s">
        <v>642</v>
      </c>
      <c r="C305" s="58" t="s">
        <v>643</v>
      </c>
      <c r="D305" s="58"/>
      <c r="E305" s="54" t="s">
        <v>1299</v>
      </c>
      <c r="F305" s="55" t="s">
        <v>279</v>
      </c>
      <c r="G305" s="58">
        <v>5340</v>
      </c>
      <c r="H305" s="58" t="s">
        <v>638</v>
      </c>
      <c r="I305" s="59" t="s">
        <v>634</v>
      </c>
      <c r="J305" s="58">
        <v>1</v>
      </c>
      <c r="K305" s="59">
        <v>8647.4500000000007</v>
      </c>
      <c r="L305" s="59">
        <v>8647.4500000000007</v>
      </c>
    </row>
    <row r="306" spans="1:12" ht="17.25" thickBot="1" x14ac:dyDescent="0.35">
      <c r="A306" s="57">
        <v>44692</v>
      </c>
      <c r="B306" s="58" t="s">
        <v>642</v>
      </c>
      <c r="C306" s="58" t="s">
        <v>643</v>
      </c>
      <c r="D306" s="58"/>
      <c r="E306" s="54" t="s">
        <v>1299</v>
      </c>
      <c r="F306" s="55" t="s">
        <v>279</v>
      </c>
      <c r="G306" s="58">
        <v>5341</v>
      </c>
      <c r="H306" s="58" t="s">
        <v>638</v>
      </c>
      <c r="I306" s="59" t="s">
        <v>634</v>
      </c>
      <c r="J306" s="58">
        <v>1</v>
      </c>
      <c r="K306" s="59">
        <v>8647.4500000000007</v>
      </c>
      <c r="L306" s="59">
        <v>8647.4500000000007</v>
      </c>
    </row>
    <row r="307" spans="1:12" ht="17.25" thickBot="1" x14ac:dyDescent="0.35">
      <c r="A307" s="57">
        <v>44692</v>
      </c>
      <c r="B307" s="58" t="s">
        <v>642</v>
      </c>
      <c r="C307" s="58" t="s">
        <v>643</v>
      </c>
      <c r="D307" s="58"/>
      <c r="E307" s="54" t="s">
        <v>1299</v>
      </c>
      <c r="F307" s="55" t="s">
        <v>279</v>
      </c>
      <c r="G307" s="58">
        <v>5342</v>
      </c>
      <c r="H307" s="58" t="s">
        <v>638</v>
      </c>
      <c r="I307" s="59" t="s">
        <v>634</v>
      </c>
      <c r="J307" s="58">
        <v>1</v>
      </c>
      <c r="K307" s="59">
        <v>8647.4500000000007</v>
      </c>
      <c r="L307" s="59">
        <v>8647.4500000000007</v>
      </c>
    </row>
    <row r="308" spans="1:12" ht="17.25" thickBot="1" x14ac:dyDescent="0.35">
      <c r="A308" s="57">
        <v>44692</v>
      </c>
      <c r="B308" s="58" t="s">
        <v>642</v>
      </c>
      <c r="C308" s="58" t="s">
        <v>643</v>
      </c>
      <c r="D308" s="58"/>
      <c r="E308" s="54" t="s">
        <v>1299</v>
      </c>
      <c r="F308" s="55" t="s">
        <v>279</v>
      </c>
      <c r="G308" s="58">
        <v>5343</v>
      </c>
      <c r="H308" s="58" t="s">
        <v>638</v>
      </c>
      <c r="I308" s="59" t="s">
        <v>634</v>
      </c>
      <c r="J308" s="58">
        <v>1</v>
      </c>
      <c r="K308" s="59">
        <v>8647.4500000000007</v>
      </c>
      <c r="L308" s="59">
        <v>8647.4500000000007</v>
      </c>
    </row>
    <row r="309" spans="1:12" ht="17.25" thickBot="1" x14ac:dyDescent="0.35">
      <c r="A309" s="57">
        <v>44692</v>
      </c>
      <c r="B309" s="58" t="s">
        <v>642</v>
      </c>
      <c r="C309" s="58" t="s">
        <v>643</v>
      </c>
      <c r="D309" s="58"/>
      <c r="E309" s="54" t="s">
        <v>1299</v>
      </c>
      <c r="F309" s="55" t="s">
        <v>279</v>
      </c>
      <c r="G309" s="58">
        <v>5344</v>
      </c>
      <c r="H309" s="58" t="s">
        <v>638</v>
      </c>
      <c r="I309" s="59" t="s">
        <v>634</v>
      </c>
      <c r="J309" s="58">
        <v>1</v>
      </c>
      <c r="K309" s="59">
        <v>8647.4500000000007</v>
      </c>
      <c r="L309" s="59">
        <v>8647.4500000000007</v>
      </c>
    </row>
    <row r="310" spans="1:12" ht="17.25" thickBot="1" x14ac:dyDescent="0.35">
      <c r="A310" s="57">
        <v>44692</v>
      </c>
      <c r="B310" s="58" t="s">
        <v>642</v>
      </c>
      <c r="C310" s="58" t="s">
        <v>643</v>
      </c>
      <c r="D310" s="58"/>
      <c r="E310" s="54" t="s">
        <v>1299</v>
      </c>
      <c r="F310" s="55" t="s">
        <v>279</v>
      </c>
      <c r="G310" s="58">
        <v>5345</v>
      </c>
      <c r="H310" s="58" t="s">
        <v>638</v>
      </c>
      <c r="I310" s="59" t="s">
        <v>634</v>
      </c>
      <c r="J310" s="58">
        <v>1</v>
      </c>
      <c r="K310" s="59">
        <v>8647.4500000000007</v>
      </c>
      <c r="L310" s="59">
        <v>8647.4500000000007</v>
      </c>
    </row>
    <row r="311" spans="1:12" ht="17.25" thickBot="1" x14ac:dyDescent="0.35">
      <c r="A311" s="57">
        <v>44692</v>
      </c>
      <c r="B311" s="58" t="s">
        <v>642</v>
      </c>
      <c r="C311" s="58" t="s">
        <v>643</v>
      </c>
      <c r="D311" s="58"/>
      <c r="E311" s="54" t="s">
        <v>1299</v>
      </c>
      <c r="F311" s="55" t="s">
        <v>279</v>
      </c>
      <c r="G311" s="58">
        <v>5346</v>
      </c>
      <c r="H311" s="58" t="s">
        <v>638</v>
      </c>
      <c r="I311" s="59" t="s">
        <v>634</v>
      </c>
      <c r="J311" s="58">
        <v>1</v>
      </c>
      <c r="K311" s="59">
        <v>8647.4500000000007</v>
      </c>
      <c r="L311" s="59">
        <v>8647.4500000000007</v>
      </c>
    </row>
    <row r="312" spans="1:12" ht="17.25" thickBot="1" x14ac:dyDescent="0.35">
      <c r="A312" s="57">
        <v>44692</v>
      </c>
      <c r="B312" s="58" t="s">
        <v>642</v>
      </c>
      <c r="C312" s="58" t="s">
        <v>643</v>
      </c>
      <c r="D312" s="58"/>
      <c r="E312" s="54" t="s">
        <v>1299</v>
      </c>
      <c r="F312" s="55" t="s">
        <v>279</v>
      </c>
      <c r="G312" s="58">
        <v>5347</v>
      </c>
      <c r="H312" s="58" t="s">
        <v>638</v>
      </c>
      <c r="I312" s="59" t="s">
        <v>634</v>
      </c>
      <c r="J312" s="58">
        <v>1</v>
      </c>
      <c r="K312" s="59">
        <v>8647.4500000000007</v>
      </c>
      <c r="L312" s="59">
        <v>8647.4500000000007</v>
      </c>
    </row>
    <row r="313" spans="1:12" ht="17.25" thickBot="1" x14ac:dyDescent="0.35">
      <c r="A313" s="57">
        <v>44692</v>
      </c>
      <c r="B313" s="58" t="s">
        <v>642</v>
      </c>
      <c r="C313" s="58" t="s">
        <v>643</v>
      </c>
      <c r="D313" s="58"/>
      <c r="E313" s="54" t="s">
        <v>1299</v>
      </c>
      <c r="F313" s="55" t="s">
        <v>279</v>
      </c>
      <c r="G313" s="58">
        <v>5348</v>
      </c>
      <c r="H313" s="58" t="s">
        <v>638</v>
      </c>
      <c r="I313" s="59" t="s">
        <v>634</v>
      </c>
      <c r="J313" s="58">
        <v>1</v>
      </c>
      <c r="K313" s="59">
        <v>8647.4500000000007</v>
      </c>
      <c r="L313" s="59">
        <v>8647.4500000000007</v>
      </c>
    </row>
    <row r="314" spans="1:12" ht="17.25" thickBot="1" x14ac:dyDescent="0.35">
      <c r="A314" s="57">
        <v>44692</v>
      </c>
      <c r="B314" s="58" t="s">
        <v>642</v>
      </c>
      <c r="C314" s="58" t="s">
        <v>643</v>
      </c>
      <c r="D314" s="58"/>
      <c r="E314" s="54" t="s">
        <v>1299</v>
      </c>
      <c r="F314" s="55" t="s">
        <v>279</v>
      </c>
      <c r="G314" s="58">
        <v>5349</v>
      </c>
      <c r="H314" s="58" t="s">
        <v>638</v>
      </c>
      <c r="I314" s="59" t="s">
        <v>634</v>
      </c>
      <c r="J314" s="58">
        <v>1</v>
      </c>
      <c r="K314" s="59">
        <v>8647.4500000000007</v>
      </c>
      <c r="L314" s="59">
        <v>8647.4500000000007</v>
      </c>
    </row>
    <row r="315" spans="1:12" ht="17.25" thickBot="1" x14ac:dyDescent="0.35">
      <c r="A315" s="57">
        <v>44692</v>
      </c>
      <c r="B315" s="58" t="s">
        <v>642</v>
      </c>
      <c r="C315" s="58" t="s">
        <v>643</v>
      </c>
      <c r="D315" s="58"/>
      <c r="E315" s="54" t="s">
        <v>1299</v>
      </c>
      <c r="F315" s="55" t="s">
        <v>279</v>
      </c>
      <c r="G315" s="58">
        <v>5350</v>
      </c>
      <c r="H315" s="58" t="s">
        <v>638</v>
      </c>
      <c r="I315" s="59" t="s">
        <v>634</v>
      </c>
      <c r="J315" s="58">
        <v>1</v>
      </c>
      <c r="K315" s="59">
        <v>8647.4500000000007</v>
      </c>
      <c r="L315" s="59">
        <v>8647.4500000000007</v>
      </c>
    </row>
    <row r="316" spans="1:12" ht="17.25" thickBot="1" x14ac:dyDescent="0.35">
      <c r="A316" s="57">
        <v>44692</v>
      </c>
      <c r="B316" s="58" t="s">
        <v>642</v>
      </c>
      <c r="C316" s="58" t="s">
        <v>643</v>
      </c>
      <c r="D316" s="58"/>
      <c r="E316" s="54" t="s">
        <v>1299</v>
      </c>
      <c r="F316" s="55" t="s">
        <v>279</v>
      </c>
      <c r="G316" s="58">
        <v>5351</v>
      </c>
      <c r="H316" s="58" t="s">
        <v>638</v>
      </c>
      <c r="I316" s="59" t="s">
        <v>634</v>
      </c>
      <c r="J316" s="58">
        <v>1</v>
      </c>
      <c r="K316" s="59">
        <v>8647.4500000000007</v>
      </c>
      <c r="L316" s="59">
        <v>8647.4500000000007</v>
      </c>
    </row>
    <row r="317" spans="1:12" ht="17.25" thickBot="1" x14ac:dyDescent="0.35">
      <c r="A317" s="57">
        <v>44692</v>
      </c>
      <c r="B317" s="58" t="s">
        <v>642</v>
      </c>
      <c r="C317" s="58" t="s">
        <v>643</v>
      </c>
      <c r="D317" s="58"/>
      <c r="E317" s="54" t="s">
        <v>1299</v>
      </c>
      <c r="F317" s="55" t="s">
        <v>279</v>
      </c>
      <c r="G317" s="58">
        <v>5352</v>
      </c>
      <c r="H317" s="58" t="s">
        <v>638</v>
      </c>
      <c r="I317" s="59" t="s">
        <v>634</v>
      </c>
      <c r="J317" s="58">
        <v>1</v>
      </c>
      <c r="K317" s="59">
        <v>8647.4500000000007</v>
      </c>
      <c r="L317" s="59">
        <v>8647.4500000000007</v>
      </c>
    </row>
    <row r="318" spans="1:12" ht="17.25" thickBot="1" x14ac:dyDescent="0.35">
      <c r="A318" s="57">
        <v>44692</v>
      </c>
      <c r="B318" s="58" t="s">
        <v>642</v>
      </c>
      <c r="C318" s="58" t="s">
        <v>643</v>
      </c>
      <c r="D318" s="58"/>
      <c r="E318" s="54" t="s">
        <v>1299</v>
      </c>
      <c r="F318" s="55" t="s">
        <v>279</v>
      </c>
      <c r="G318" s="58">
        <v>5353</v>
      </c>
      <c r="H318" s="58" t="s">
        <v>638</v>
      </c>
      <c r="I318" s="59" t="s">
        <v>634</v>
      </c>
      <c r="J318" s="58">
        <v>1</v>
      </c>
      <c r="K318" s="59">
        <v>8647.4500000000007</v>
      </c>
      <c r="L318" s="59">
        <v>8647.4500000000007</v>
      </c>
    </row>
    <row r="319" spans="1:12" ht="17.25" thickBot="1" x14ac:dyDescent="0.35">
      <c r="A319" s="57">
        <v>44692</v>
      </c>
      <c r="B319" s="58" t="s">
        <v>642</v>
      </c>
      <c r="C319" s="58" t="s">
        <v>643</v>
      </c>
      <c r="D319" s="58"/>
      <c r="E319" s="54" t="s">
        <v>1299</v>
      </c>
      <c r="F319" s="55" t="s">
        <v>279</v>
      </c>
      <c r="G319" s="58">
        <v>5354</v>
      </c>
      <c r="H319" s="58" t="s">
        <v>638</v>
      </c>
      <c r="I319" s="59" t="s">
        <v>634</v>
      </c>
      <c r="J319" s="58">
        <v>1</v>
      </c>
      <c r="K319" s="59">
        <v>8647.4500000000007</v>
      </c>
      <c r="L319" s="59">
        <v>8647.4500000000007</v>
      </c>
    </row>
    <row r="320" spans="1:12" ht="17.25" thickBot="1" x14ac:dyDescent="0.35">
      <c r="A320" s="57">
        <v>44692</v>
      </c>
      <c r="B320" s="58" t="s">
        <v>642</v>
      </c>
      <c r="C320" s="58" t="s">
        <v>643</v>
      </c>
      <c r="D320" s="58"/>
      <c r="E320" s="54" t="s">
        <v>1299</v>
      </c>
      <c r="F320" s="55" t="s">
        <v>279</v>
      </c>
      <c r="G320" s="58">
        <v>5355</v>
      </c>
      <c r="H320" s="58" t="s">
        <v>638</v>
      </c>
      <c r="I320" s="59" t="s">
        <v>634</v>
      </c>
      <c r="J320" s="58">
        <v>1</v>
      </c>
      <c r="K320" s="59">
        <v>8647.4500000000007</v>
      </c>
      <c r="L320" s="59">
        <v>8647.4500000000007</v>
      </c>
    </row>
    <row r="321" spans="1:12" ht="17.25" thickBot="1" x14ac:dyDescent="0.35">
      <c r="A321" s="57">
        <v>44692</v>
      </c>
      <c r="B321" s="58" t="s">
        <v>642</v>
      </c>
      <c r="C321" s="58" t="s">
        <v>643</v>
      </c>
      <c r="D321" s="58"/>
      <c r="E321" s="54" t="s">
        <v>1299</v>
      </c>
      <c r="F321" s="55" t="s">
        <v>279</v>
      </c>
      <c r="G321" s="58">
        <v>5356</v>
      </c>
      <c r="H321" s="58" t="s">
        <v>638</v>
      </c>
      <c r="I321" s="59" t="s">
        <v>634</v>
      </c>
      <c r="J321" s="58">
        <v>1</v>
      </c>
      <c r="K321" s="59">
        <v>8647.4500000000007</v>
      </c>
      <c r="L321" s="59">
        <v>8647.4500000000007</v>
      </c>
    </row>
    <row r="322" spans="1:12" ht="17.25" thickBot="1" x14ac:dyDescent="0.35">
      <c r="A322" s="57">
        <v>44692</v>
      </c>
      <c r="B322" s="58" t="s">
        <v>642</v>
      </c>
      <c r="C322" s="58" t="s">
        <v>643</v>
      </c>
      <c r="D322" s="58"/>
      <c r="E322" s="54" t="s">
        <v>1299</v>
      </c>
      <c r="F322" s="55" t="s">
        <v>279</v>
      </c>
      <c r="G322" s="58">
        <v>5357</v>
      </c>
      <c r="H322" s="58" t="s">
        <v>638</v>
      </c>
      <c r="I322" s="59" t="s">
        <v>634</v>
      </c>
      <c r="J322" s="58">
        <v>1</v>
      </c>
      <c r="K322" s="59">
        <v>8647.4500000000007</v>
      </c>
      <c r="L322" s="59">
        <v>8647.4500000000007</v>
      </c>
    </row>
    <row r="323" spans="1:12" ht="17.25" thickBot="1" x14ac:dyDescent="0.35">
      <c r="A323" s="57">
        <v>44692</v>
      </c>
      <c r="B323" s="58" t="s">
        <v>642</v>
      </c>
      <c r="C323" s="58" t="s">
        <v>643</v>
      </c>
      <c r="D323" s="58"/>
      <c r="E323" s="54" t="s">
        <v>1299</v>
      </c>
      <c r="F323" s="55" t="s">
        <v>279</v>
      </c>
      <c r="G323" s="58">
        <v>5358</v>
      </c>
      <c r="H323" s="58" t="s">
        <v>638</v>
      </c>
      <c r="I323" s="59" t="s">
        <v>634</v>
      </c>
      <c r="J323" s="58">
        <v>1</v>
      </c>
      <c r="K323" s="59">
        <v>8647.4500000000007</v>
      </c>
      <c r="L323" s="59">
        <v>8647.4500000000007</v>
      </c>
    </row>
    <row r="324" spans="1:12" ht="17.25" thickBot="1" x14ac:dyDescent="0.35">
      <c r="A324" s="57">
        <v>44692</v>
      </c>
      <c r="B324" s="58" t="s">
        <v>642</v>
      </c>
      <c r="C324" s="58" t="s">
        <v>643</v>
      </c>
      <c r="D324" s="58"/>
      <c r="E324" s="54" t="s">
        <v>1299</v>
      </c>
      <c r="F324" s="55" t="s">
        <v>279</v>
      </c>
      <c r="G324" s="58">
        <v>5359</v>
      </c>
      <c r="H324" s="58" t="s">
        <v>638</v>
      </c>
      <c r="I324" s="59" t="s">
        <v>634</v>
      </c>
      <c r="J324" s="58">
        <v>1</v>
      </c>
      <c r="K324" s="59">
        <v>8647.4500000000007</v>
      </c>
      <c r="L324" s="59">
        <v>8647.4500000000007</v>
      </c>
    </row>
    <row r="325" spans="1:12" ht="17.25" thickBot="1" x14ac:dyDescent="0.35">
      <c r="A325" s="57">
        <v>44692</v>
      </c>
      <c r="B325" s="58" t="s">
        <v>642</v>
      </c>
      <c r="C325" s="58" t="s">
        <v>643</v>
      </c>
      <c r="D325" s="58"/>
      <c r="E325" s="54" t="s">
        <v>1299</v>
      </c>
      <c r="F325" s="55" t="s">
        <v>279</v>
      </c>
      <c r="G325" s="58">
        <v>5360</v>
      </c>
      <c r="H325" s="58" t="s">
        <v>638</v>
      </c>
      <c r="I325" s="59" t="s">
        <v>634</v>
      </c>
      <c r="J325" s="58">
        <v>1</v>
      </c>
      <c r="K325" s="59">
        <v>8647.4500000000007</v>
      </c>
      <c r="L325" s="59">
        <v>8647.4500000000007</v>
      </c>
    </row>
    <row r="326" spans="1:12" ht="17.25" thickBot="1" x14ac:dyDescent="0.35">
      <c r="A326" s="57">
        <v>44692</v>
      </c>
      <c r="B326" s="58" t="s">
        <v>642</v>
      </c>
      <c r="C326" s="58" t="s">
        <v>643</v>
      </c>
      <c r="D326" s="58"/>
      <c r="E326" s="54" t="s">
        <v>1299</v>
      </c>
      <c r="F326" s="55" t="s">
        <v>279</v>
      </c>
      <c r="G326" s="58">
        <v>5361</v>
      </c>
      <c r="H326" s="58" t="s">
        <v>638</v>
      </c>
      <c r="I326" s="59" t="s">
        <v>634</v>
      </c>
      <c r="J326" s="58">
        <v>1</v>
      </c>
      <c r="K326" s="59">
        <v>8647.4500000000007</v>
      </c>
      <c r="L326" s="59">
        <v>8647.4500000000007</v>
      </c>
    </row>
    <row r="327" spans="1:12" ht="17.25" thickBot="1" x14ac:dyDescent="0.35">
      <c r="A327" s="57">
        <v>44692</v>
      </c>
      <c r="B327" s="58" t="s">
        <v>642</v>
      </c>
      <c r="C327" s="58" t="s">
        <v>643</v>
      </c>
      <c r="D327" s="58"/>
      <c r="E327" s="54" t="s">
        <v>1299</v>
      </c>
      <c r="F327" s="55" t="s">
        <v>279</v>
      </c>
      <c r="G327" s="58">
        <v>5362</v>
      </c>
      <c r="H327" s="58" t="s">
        <v>638</v>
      </c>
      <c r="I327" s="59" t="s">
        <v>634</v>
      </c>
      <c r="J327" s="58">
        <v>1</v>
      </c>
      <c r="K327" s="59">
        <v>8647.4500000000007</v>
      </c>
      <c r="L327" s="59">
        <v>8647.4500000000007</v>
      </c>
    </row>
    <row r="328" spans="1:12" ht="17.25" thickBot="1" x14ac:dyDescent="0.35">
      <c r="A328" s="57">
        <v>44692</v>
      </c>
      <c r="B328" s="58" t="s">
        <v>642</v>
      </c>
      <c r="C328" s="58" t="s">
        <v>643</v>
      </c>
      <c r="D328" s="58"/>
      <c r="E328" s="54" t="s">
        <v>1299</v>
      </c>
      <c r="F328" s="55" t="s">
        <v>279</v>
      </c>
      <c r="G328" s="58">
        <v>5363</v>
      </c>
      <c r="H328" s="58" t="s">
        <v>638</v>
      </c>
      <c r="I328" s="59" t="s">
        <v>634</v>
      </c>
      <c r="J328" s="58">
        <v>1</v>
      </c>
      <c r="K328" s="59">
        <v>8647.4500000000007</v>
      </c>
      <c r="L328" s="59">
        <v>8647.4500000000007</v>
      </c>
    </row>
    <row r="329" spans="1:12" ht="17.25" thickBot="1" x14ac:dyDescent="0.35">
      <c r="A329" s="57">
        <v>44692</v>
      </c>
      <c r="B329" s="58" t="s">
        <v>642</v>
      </c>
      <c r="C329" s="58" t="s">
        <v>643</v>
      </c>
      <c r="D329" s="58"/>
      <c r="E329" s="54" t="s">
        <v>1299</v>
      </c>
      <c r="F329" s="55" t="s">
        <v>279</v>
      </c>
      <c r="G329" s="58">
        <v>5364</v>
      </c>
      <c r="H329" s="58" t="s">
        <v>638</v>
      </c>
      <c r="I329" s="59" t="s">
        <v>634</v>
      </c>
      <c r="J329" s="58">
        <v>1</v>
      </c>
      <c r="K329" s="59">
        <v>8647.4500000000007</v>
      </c>
      <c r="L329" s="59">
        <v>8647.4500000000007</v>
      </c>
    </row>
    <row r="330" spans="1:12" ht="17.25" thickBot="1" x14ac:dyDescent="0.35">
      <c r="A330" s="57">
        <v>44692</v>
      </c>
      <c r="B330" s="58" t="s">
        <v>642</v>
      </c>
      <c r="C330" s="58" t="s">
        <v>643</v>
      </c>
      <c r="D330" s="58"/>
      <c r="E330" s="54" t="s">
        <v>1299</v>
      </c>
      <c r="F330" s="55" t="s">
        <v>279</v>
      </c>
      <c r="G330" s="58">
        <v>5365</v>
      </c>
      <c r="H330" s="58" t="s">
        <v>638</v>
      </c>
      <c r="I330" s="59" t="s">
        <v>634</v>
      </c>
      <c r="J330" s="58">
        <v>1</v>
      </c>
      <c r="K330" s="59">
        <v>8647.4500000000007</v>
      </c>
      <c r="L330" s="59">
        <v>8647.4500000000007</v>
      </c>
    </row>
    <row r="331" spans="1:12" ht="17.25" thickBot="1" x14ac:dyDescent="0.35">
      <c r="A331" s="57">
        <v>44692</v>
      </c>
      <c r="B331" s="58" t="s">
        <v>642</v>
      </c>
      <c r="C331" s="58" t="s">
        <v>643</v>
      </c>
      <c r="D331" s="58"/>
      <c r="E331" s="54" t="s">
        <v>1299</v>
      </c>
      <c r="F331" s="55" t="s">
        <v>279</v>
      </c>
      <c r="G331" s="58">
        <v>5366</v>
      </c>
      <c r="H331" s="58" t="s">
        <v>638</v>
      </c>
      <c r="I331" s="59" t="s">
        <v>634</v>
      </c>
      <c r="J331" s="58">
        <v>1</v>
      </c>
      <c r="K331" s="59">
        <v>8647.4500000000007</v>
      </c>
      <c r="L331" s="59">
        <v>8647.4500000000007</v>
      </c>
    </row>
    <row r="332" spans="1:12" ht="17.25" thickBot="1" x14ac:dyDescent="0.35">
      <c r="A332" s="57">
        <v>44692</v>
      </c>
      <c r="B332" s="58" t="s">
        <v>642</v>
      </c>
      <c r="C332" s="58" t="s">
        <v>643</v>
      </c>
      <c r="D332" s="58"/>
      <c r="E332" s="54" t="s">
        <v>1299</v>
      </c>
      <c r="F332" s="55" t="s">
        <v>279</v>
      </c>
      <c r="G332" s="58">
        <v>5367</v>
      </c>
      <c r="H332" s="58" t="s">
        <v>638</v>
      </c>
      <c r="I332" s="59" t="s">
        <v>634</v>
      </c>
      <c r="J332" s="58">
        <v>1</v>
      </c>
      <c r="K332" s="59">
        <v>8647.4500000000007</v>
      </c>
      <c r="L332" s="59">
        <v>8647.4500000000007</v>
      </c>
    </row>
    <row r="333" spans="1:12" ht="17.25" thickBot="1" x14ac:dyDescent="0.35">
      <c r="A333" s="57">
        <v>44692</v>
      </c>
      <c r="B333" s="58" t="s">
        <v>642</v>
      </c>
      <c r="C333" s="58" t="s">
        <v>643</v>
      </c>
      <c r="D333" s="58"/>
      <c r="E333" s="54" t="s">
        <v>1299</v>
      </c>
      <c r="F333" s="55" t="s">
        <v>279</v>
      </c>
      <c r="G333" s="58">
        <v>5368</v>
      </c>
      <c r="H333" s="58" t="s">
        <v>638</v>
      </c>
      <c r="I333" s="59" t="s">
        <v>634</v>
      </c>
      <c r="J333" s="58">
        <v>1</v>
      </c>
      <c r="K333" s="59">
        <v>8647.4500000000007</v>
      </c>
      <c r="L333" s="59">
        <v>8647.4500000000007</v>
      </c>
    </row>
    <row r="334" spans="1:12" ht="17.25" thickBot="1" x14ac:dyDescent="0.35">
      <c r="A334" s="57">
        <v>44692</v>
      </c>
      <c r="B334" s="58" t="s">
        <v>642</v>
      </c>
      <c r="C334" s="58" t="s">
        <v>643</v>
      </c>
      <c r="D334" s="58"/>
      <c r="E334" s="54" t="s">
        <v>1299</v>
      </c>
      <c r="F334" s="55" t="s">
        <v>279</v>
      </c>
      <c r="G334" s="58">
        <v>5369</v>
      </c>
      <c r="H334" s="58" t="s">
        <v>638</v>
      </c>
      <c r="I334" s="59" t="s">
        <v>634</v>
      </c>
      <c r="J334" s="58">
        <v>1</v>
      </c>
      <c r="K334" s="59">
        <v>8647.4500000000007</v>
      </c>
      <c r="L334" s="59">
        <v>8647.4500000000007</v>
      </c>
    </row>
    <row r="335" spans="1:12" ht="17.25" thickBot="1" x14ac:dyDescent="0.35">
      <c r="A335" s="57">
        <v>44692</v>
      </c>
      <c r="B335" s="58" t="s">
        <v>642</v>
      </c>
      <c r="C335" s="58" t="s">
        <v>643</v>
      </c>
      <c r="D335" s="58"/>
      <c r="E335" s="54" t="s">
        <v>1299</v>
      </c>
      <c r="F335" s="55" t="s">
        <v>279</v>
      </c>
      <c r="G335" s="58">
        <v>5370</v>
      </c>
      <c r="H335" s="58" t="s">
        <v>638</v>
      </c>
      <c r="I335" s="59" t="s">
        <v>634</v>
      </c>
      <c r="J335" s="58">
        <v>1</v>
      </c>
      <c r="K335" s="59">
        <v>8647.4500000000007</v>
      </c>
      <c r="L335" s="59">
        <v>8647.4500000000007</v>
      </c>
    </row>
    <row r="336" spans="1:12" ht="17.25" thickBot="1" x14ac:dyDescent="0.35">
      <c r="A336" s="57">
        <v>44692</v>
      </c>
      <c r="B336" s="58" t="s">
        <v>642</v>
      </c>
      <c r="C336" s="58" t="s">
        <v>643</v>
      </c>
      <c r="D336" s="58"/>
      <c r="E336" s="54" t="s">
        <v>1299</v>
      </c>
      <c r="F336" s="55" t="s">
        <v>279</v>
      </c>
      <c r="G336" s="58">
        <v>5371</v>
      </c>
      <c r="H336" s="58" t="s">
        <v>638</v>
      </c>
      <c r="I336" s="59" t="s">
        <v>634</v>
      </c>
      <c r="J336" s="58">
        <v>1</v>
      </c>
      <c r="K336" s="59">
        <v>8647.4500000000007</v>
      </c>
      <c r="L336" s="59">
        <v>8647.4500000000007</v>
      </c>
    </row>
    <row r="337" spans="1:12" ht="17.25" thickBot="1" x14ac:dyDescent="0.35">
      <c r="A337" s="57">
        <v>44692</v>
      </c>
      <c r="B337" s="58" t="s">
        <v>642</v>
      </c>
      <c r="C337" s="58" t="s">
        <v>643</v>
      </c>
      <c r="D337" s="58"/>
      <c r="E337" s="54" t="s">
        <v>1299</v>
      </c>
      <c r="F337" s="55" t="s">
        <v>279</v>
      </c>
      <c r="G337" s="58">
        <v>5372</v>
      </c>
      <c r="H337" s="58" t="s">
        <v>638</v>
      </c>
      <c r="I337" s="59" t="s">
        <v>634</v>
      </c>
      <c r="J337" s="58">
        <v>1</v>
      </c>
      <c r="K337" s="59">
        <v>8647.4500000000007</v>
      </c>
      <c r="L337" s="59">
        <v>8647.4500000000007</v>
      </c>
    </row>
    <row r="338" spans="1:12" ht="17.25" thickBot="1" x14ac:dyDescent="0.35">
      <c r="A338" s="57">
        <v>44692</v>
      </c>
      <c r="B338" s="58" t="s">
        <v>642</v>
      </c>
      <c r="C338" s="58" t="s">
        <v>643</v>
      </c>
      <c r="D338" s="58"/>
      <c r="E338" s="54" t="s">
        <v>1299</v>
      </c>
      <c r="F338" s="55" t="s">
        <v>279</v>
      </c>
      <c r="G338" s="58">
        <v>5373</v>
      </c>
      <c r="H338" s="58" t="s">
        <v>638</v>
      </c>
      <c r="I338" s="59" t="s">
        <v>634</v>
      </c>
      <c r="J338" s="58">
        <v>1</v>
      </c>
      <c r="K338" s="59">
        <v>8647.4500000000007</v>
      </c>
      <c r="L338" s="59">
        <v>8647.4500000000007</v>
      </c>
    </row>
    <row r="339" spans="1:12" ht="17.25" thickBot="1" x14ac:dyDescent="0.35">
      <c r="A339" s="57">
        <v>44692</v>
      </c>
      <c r="B339" s="58" t="s">
        <v>6</v>
      </c>
      <c r="C339" s="58" t="s">
        <v>63</v>
      </c>
      <c r="D339" s="58"/>
      <c r="E339" s="54" t="s">
        <v>1299</v>
      </c>
      <c r="F339" s="55" t="s">
        <v>274</v>
      </c>
      <c r="G339" s="58">
        <v>2</v>
      </c>
      <c r="H339" s="58" t="s">
        <v>1332</v>
      </c>
      <c r="I339" s="59" t="s">
        <v>210</v>
      </c>
      <c r="J339" s="58">
        <v>2000</v>
      </c>
      <c r="K339" s="59">
        <v>498000</v>
      </c>
      <c r="L339" s="59">
        <v>249</v>
      </c>
    </row>
    <row r="340" spans="1:12" ht="17.25" thickBot="1" x14ac:dyDescent="0.35">
      <c r="A340" s="57">
        <v>44692</v>
      </c>
      <c r="B340" s="58" t="s">
        <v>1171</v>
      </c>
      <c r="C340" s="58" t="s">
        <v>1172</v>
      </c>
      <c r="D340" s="58"/>
      <c r="E340" s="54" t="s">
        <v>1299</v>
      </c>
      <c r="F340" s="55" t="s">
        <v>536</v>
      </c>
      <c r="G340" s="58">
        <v>96938</v>
      </c>
      <c r="H340" s="58" t="s">
        <v>1173</v>
      </c>
      <c r="I340" s="59" t="s">
        <v>1103</v>
      </c>
      <c r="J340" s="58">
        <v>750</v>
      </c>
      <c r="K340" s="59">
        <v>2557.5</v>
      </c>
      <c r="L340" s="59">
        <v>3.41</v>
      </c>
    </row>
    <row r="341" spans="1:12" ht="17.25" thickBot="1" x14ac:dyDescent="0.35">
      <c r="A341" s="57">
        <v>44692</v>
      </c>
      <c r="B341" s="58" t="s">
        <v>757</v>
      </c>
      <c r="C341" s="58" t="s">
        <v>758</v>
      </c>
      <c r="D341" s="58"/>
      <c r="E341" s="54" t="s">
        <v>1299</v>
      </c>
      <c r="F341" s="55" t="s">
        <v>552</v>
      </c>
      <c r="G341" s="58">
        <v>2542</v>
      </c>
      <c r="H341" s="58" t="s">
        <v>754</v>
      </c>
      <c r="I341" s="59" t="s">
        <v>750</v>
      </c>
      <c r="J341" s="58">
        <v>15</v>
      </c>
      <c r="K341" s="59">
        <v>431.61</v>
      </c>
      <c r="L341" s="59">
        <v>28.774000000000001</v>
      </c>
    </row>
    <row r="342" spans="1:12" ht="17.25" thickBot="1" x14ac:dyDescent="0.35">
      <c r="A342" s="57">
        <v>44692</v>
      </c>
      <c r="B342" s="58" t="s">
        <v>751</v>
      </c>
      <c r="C342" s="58" t="s">
        <v>752</v>
      </c>
      <c r="D342" s="58"/>
      <c r="E342" s="54" t="s">
        <v>1299</v>
      </c>
      <c r="F342" s="55" t="s">
        <v>552</v>
      </c>
      <c r="G342" s="58">
        <v>2542</v>
      </c>
      <c r="H342" s="58" t="s">
        <v>754</v>
      </c>
      <c r="I342" s="59" t="s">
        <v>750</v>
      </c>
      <c r="J342" s="58">
        <v>245</v>
      </c>
      <c r="K342" s="59">
        <v>8559.8100000000013</v>
      </c>
      <c r="L342" s="59">
        <v>34.938000000000002</v>
      </c>
    </row>
    <row r="343" spans="1:12" ht="17.25" thickBot="1" x14ac:dyDescent="0.35">
      <c r="A343" s="57">
        <v>44692</v>
      </c>
      <c r="B343" s="58" t="s">
        <v>755</v>
      </c>
      <c r="C343" s="58" t="s">
        <v>756</v>
      </c>
      <c r="D343" s="58"/>
      <c r="E343" s="54" t="s">
        <v>1299</v>
      </c>
      <c r="F343" s="55" t="s">
        <v>552</v>
      </c>
      <c r="G343" s="58">
        <v>2542</v>
      </c>
      <c r="H343" s="58" t="s">
        <v>754</v>
      </c>
      <c r="I343" s="59" t="s">
        <v>750</v>
      </c>
      <c r="J343" s="58">
        <v>45</v>
      </c>
      <c r="K343" s="59">
        <v>9359.8499699999993</v>
      </c>
      <c r="L343" s="59">
        <v>207.996666</v>
      </c>
    </row>
    <row r="344" spans="1:12" ht="17.25" thickBot="1" x14ac:dyDescent="0.35">
      <c r="A344" s="57">
        <v>44692</v>
      </c>
      <c r="B344" s="58" t="s">
        <v>751</v>
      </c>
      <c r="C344" s="58" t="s">
        <v>752</v>
      </c>
      <c r="D344" s="58"/>
      <c r="E344" s="54" t="s">
        <v>1299</v>
      </c>
      <c r="F344" s="55" t="s">
        <v>552</v>
      </c>
      <c r="G344" s="58">
        <v>2544</v>
      </c>
      <c r="H344" s="58" t="s">
        <v>754</v>
      </c>
      <c r="I344" s="59" t="s">
        <v>750</v>
      </c>
      <c r="J344" s="58">
        <v>5</v>
      </c>
      <c r="K344" s="59">
        <v>174.69</v>
      </c>
      <c r="L344" s="59">
        <v>34.938000000000002</v>
      </c>
    </row>
    <row r="345" spans="1:12" ht="17.25" thickBot="1" x14ac:dyDescent="0.35">
      <c r="A345" s="57">
        <v>44692</v>
      </c>
      <c r="B345" s="58" t="s">
        <v>3</v>
      </c>
      <c r="C345" s="58" t="s">
        <v>58</v>
      </c>
      <c r="D345" s="58"/>
      <c r="E345" s="54" t="s">
        <v>1299</v>
      </c>
      <c r="F345" s="55" t="s">
        <v>1333</v>
      </c>
      <c r="G345" s="58">
        <v>9715</v>
      </c>
      <c r="H345" s="58" t="s">
        <v>1334</v>
      </c>
      <c r="I345" s="59" t="s">
        <v>1070</v>
      </c>
      <c r="J345" s="58">
        <v>800</v>
      </c>
      <c r="K345" s="59">
        <v>56000</v>
      </c>
      <c r="L345" s="59">
        <v>70</v>
      </c>
    </row>
    <row r="346" spans="1:12" ht="17.25" thickBot="1" x14ac:dyDescent="0.35">
      <c r="A346" s="57">
        <v>44692</v>
      </c>
      <c r="B346" s="58" t="s">
        <v>1335</v>
      </c>
      <c r="C346" s="58" t="s">
        <v>1336</v>
      </c>
      <c r="D346" s="58"/>
      <c r="E346" s="54" t="s">
        <v>1299</v>
      </c>
      <c r="F346" s="55" t="s">
        <v>1250</v>
      </c>
      <c r="G346" s="58">
        <v>44098</v>
      </c>
      <c r="H346" s="58" t="s">
        <v>1337</v>
      </c>
      <c r="I346" s="59" t="s">
        <v>213</v>
      </c>
      <c r="J346" s="58">
        <v>70</v>
      </c>
      <c r="K346" s="59">
        <v>1960</v>
      </c>
      <c r="L346" s="59">
        <v>28</v>
      </c>
    </row>
    <row r="347" spans="1:12" ht="17.25" thickBot="1" x14ac:dyDescent="0.35">
      <c r="A347" s="57">
        <v>44692</v>
      </c>
      <c r="B347" s="58" t="s">
        <v>548</v>
      </c>
      <c r="C347" s="58" t="s">
        <v>549</v>
      </c>
      <c r="D347" s="58"/>
      <c r="E347" s="54" t="s">
        <v>1299</v>
      </c>
      <c r="F347" s="55" t="s">
        <v>1250</v>
      </c>
      <c r="G347" s="58">
        <v>44098</v>
      </c>
      <c r="H347" s="58" t="s">
        <v>1337</v>
      </c>
      <c r="I347" s="59" t="s">
        <v>213</v>
      </c>
      <c r="J347" s="58">
        <v>20</v>
      </c>
      <c r="K347" s="59">
        <v>2238</v>
      </c>
      <c r="L347" s="59">
        <v>111.9</v>
      </c>
    </row>
    <row r="348" spans="1:12" ht="17.25" thickBot="1" x14ac:dyDescent="0.35">
      <c r="A348" s="57">
        <v>44692</v>
      </c>
      <c r="B348" s="58" t="s">
        <v>1305</v>
      </c>
      <c r="C348" s="58" t="s">
        <v>1306</v>
      </c>
      <c r="D348" s="58"/>
      <c r="E348" s="54" t="s">
        <v>1299</v>
      </c>
      <c r="F348" s="55" t="s">
        <v>1250</v>
      </c>
      <c r="G348" s="58">
        <v>44098</v>
      </c>
      <c r="H348" s="58" t="s">
        <v>1337</v>
      </c>
      <c r="I348" s="59" t="s">
        <v>213</v>
      </c>
      <c r="J348" s="58">
        <v>900</v>
      </c>
      <c r="K348" s="59">
        <v>35010</v>
      </c>
      <c r="L348" s="59">
        <v>38.9</v>
      </c>
    </row>
    <row r="349" spans="1:12" ht="17.25" thickBot="1" x14ac:dyDescent="0.35">
      <c r="A349" s="57">
        <v>44693</v>
      </c>
      <c r="B349" s="58" t="s">
        <v>850</v>
      </c>
      <c r="C349" s="58" t="s">
        <v>851</v>
      </c>
      <c r="D349" s="58"/>
      <c r="E349" s="54" t="s">
        <v>1299</v>
      </c>
      <c r="F349" s="55" t="s">
        <v>274</v>
      </c>
      <c r="G349" s="58">
        <v>60849026</v>
      </c>
      <c r="H349" s="58" t="s">
        <v>181</v>
      </c>
      <c r="I349" s="59" t="s">
        <v>475</v>
      </c>
      <c r="J349" s="58">
        <v>200</v>
      </c>
      <c r="K349" s="59">
        <v>2448</v>
      </c>
      <c r="L349" s="59">
        <v>12.24</v>
      </c>
    </row>
    <row r="350" spans="1:12" ht="17.25" thickBot="1" x14ac:dyDescent="0.35">
      <c r="A350" s="57">
        <v>44693</v>
      </c>
      <c r="B350" s="58" t="s">
        <v>745</v>
      </c>
      <c r="C350" s="58" t="s">
        <v>746</v>
      </c>
      <c r="D350" s="58"/>
      <c r="E350" s="54" t="s">
        <v>1299</v>
      </c>
      <c r="F350" s="55" t="s">
        <v>749</v>
      </c>
      <c r="G350" s="58">
        <v>40473</v>
      </c>
      <c r="H350" s="58" t="s">
        <v>748</v>
      </c>
      <c r="I350" s="59" t="s">
        <v>744</v>
      </c>
      <c r="J350" s="58">
        <v>318</v>
      </c>
      <c r="K350" s="59">
        <v>260124</v>
      </c>
      <c r="L350" s="59">
        <v>818</v>
      </c>
    </row>
    <row r="351" spans="1:12" ht="17.25" thickBot="1" x14ac:dyDescent="0.35">
      <c r="A351" s="57">
        <v>44693</v>
      </c>
      <c r="B351" s="58" t="s">
        <v>1338</v>
      </c>
      <c r="C351" s="58" t="s">
        <v>1339</v>
      </c>
      <c r="D351" s="58"/>
      <c r="E351" s="54" t="s">
        <v>1299</v>
      </c>
      <c r="F351" s="55" t="s">
        <v>274</v>
      </c>
      <c r="G351" s="58">
        <v>3431</v>
      </c>
      <c r="H351" s="58" t="s">
        <v>1340</v>
      </c>
      <c r="I351" s="59" t="s">
        <v>1341</v>
      </c>
      <c r="J351" s="58">
        <v>100</v>
      </c>
      <c r="K351" s="59">
        <v>91755</v>
      </c>
      <c r="L351" s="59">
        <v>917.55</v>
      </c>
    </row>
    <row r="352" spans="1:12" ht="17.25" thickBot="1" x14ac:dyDescent="0.35">
      <c r="A352" s="57">
        <v>44697</v>
      </c>
      <c r="B352" s="58" t="s">
        <v>813</v>
      </c>
      <c r="C352" s="58" t="s">
        <v>814</v>
      </c>
      <c r="D352" s="58"/>
      <c r="E352" s="54" t="s">
        <v>1299</v>
      </c>
      <c r="F352" s="55" t="s">
        <v>536</v>
      </c>
      <c r="G352" s="58">
        <v>12456</v>
      </c>
      <c r="H352" s="58" t="s">
        <v>816</v>
      </c>
      <c r="I352" s="59" t="s">
        <v>812</v>
      </c>
      <c r="J352" s="58">
        <v>300</v>
      </c>
      <c r="K352" s="59">
        <v>14655</v>
      </c>
      <c r="L352" s="59">
        <v>48.85</v>
      </c>
    </row>
    <row r="353" spans="1:12" ht="17.25" thickBot="1" x14ac:dyDescent="0.35">
      <c r="A353" s="57">
        <v>44697</v>
      </c>
      <c r="B353" s="58" t="s">
        <v>1228</v>
      </c>
      <c r="C353" s="58" t="s">
        <v>1229</v>
      </c>
      <c r="D353" s="58"/>
      <c r="E353" s="54" t="s">
        <v>1299</v>
      </c>
      <c r="F353" s="55" t="s">
        <v>274</v>
      </c>
      <c r="G353" s="58">
        <v>61</v>
      </c>
      <c r="H353" s="58" t="s">
        <v>1230</v>
      </c>
      <c r="I353" s="59" t="s">
        <v>1227</v>
      </c>
      <c r="J353" s="58">
        <v>16</v>
      </c>
      <c r="K353" s="59">
        <v>11328</v>
      </c>
      <c r="L353" s="59">
        <v>708</v>
      </c>
    </row>
    <row r="354" spans="1:12" ht="17.25" thickBot="1" x14ac:dyDescent="0.35">
      <c r="A354" s="57">
        <v>44697</v>
      </c>
      <c r="B354" s="58" t="s">
        <v>1342</v>
      </c>
      <c r="C354" s="58" t="s">
        <v>1343</v>
      </c>
      <c r="D354" s="58"/>
      <c r="E354" s="54" t="s">
        <v>1299</v>
      </c>
      <c r="F354" s="55" t="s">
        <v>552</v>
      </c>
      <c r="G354" s="58">
        <v>97162</v>
      </c>
      <c r="H354" s="58" t="s">
        <v>1116</v>
      </c>
      <c r="I354" s="59" t="s">
        <v>1103</v>
      </c>
      <c r="J354" s="58">
        <v>200</v>
      </c>
      <c r="K354" s="59">
        <v>3152.7999999999997</v>
      </c>
      <c r="L354" s="59">
        <v>15.763999999999999</v>
      </c>
    </row>
    <row r="355" spans="1:12" ht="17.25" thickBot="1" x14ac:dyDescent="0.35">
      <c r="A355" s="57">
        <v>44698</v>
      </c>
      <c r="B355" s="58" t="s">
        <v>1344</v>
      </c>
      <c r="C355" s="58" t="s">
        <v>1345</v>
      </c>
      <c r="D355" s="58"/>
      <c r="E355" s="54" t="s">
        <v>1299</v>
      </c>
      <c r="F355" s="55" t="s">
        <v>552</v>
      </c>
      <c r="G355" s="58">
        <v>311</v>
      </c>
      <c r="H355" s="58" t="s">
        <v>1346</v>
      </c>
      <c r="I355" s="59" t="s">
        <v>1347</v>
      </c>
      <c r="J355" s="58">
        <v>180</v>
      </c>
      <c r="K355" s="59">
        <v>6120</v>
      </c>
      <c r="L355" s="59">
        <v>34</v>
      </c>
    </row>
    <row r="356" spans="1:12" ht="17.25" thickBot="1" x14ac:dyDescent="0.35">
      <c r="A356" s="57">
        <v>44698</v>
      </c>
      <c r="B356" s="58" t="s">
        <v>1169</v>
      </c>
      <c r="C356" s="58" t="s">
        <v>1170</v>
      </c>
      <c r="D356" s="58"/>
      <c r="E356" s="54" t="s">
        <v>1299</v>
      </c>
      <c r="F356" s="55" t="s">
        <v>274</v>
      </c>
      <c r="G356" s="58">
        <v>60857533</v>
      </c>
      <c r="H356" s="58" t="s">
        <v>181</v>
      </c>
      <c r="I356" s="59" t="s">
        <v>475</v>
      </c>
      <c r="J356" s="58">
        <v>3742</v>
      </c>
      <c r="K356" s="59">
        <v>81687.86</v>
      </c>
      <c r="L356" s="59">
        <v>21.83</v>
      </c>
    </row>
    <row r="357" spans="1:12" ht="17.25" thickBot="1" x14ac:dyDescent="0.35">
      <c r="A357" s="57">
        <v>44698</v>
      </c>
      <c r="B357" s="58" t="s">
        <v>47</v>
      </c>
      <c r="C357" s="58" t="s">
        <v>127</v>
      </c>
      <c r="D357" s="58"/>
      <c r="E357" s="54" t="s">
        <v>1299</v>
      </c>
      <c r="F357" s="55" t="s">
        <v>1348</v>
      </c>
      <c r="G357" s="58">
        <v>3030063595</v>
      </c>
      <c r="H357" s="58" t="s">
        <v>1349</v>
      </c>
      <c r="I357" s="59" t="s">
        <v>1178</v>
      </c>
      <c r="J357" s="58">
        <v>32</v>
      </c>
      <c r="K357" s="59">
        <v>364403.84</v>
      </c>
      <c r="L357" s="59">
        <v>11387.62</v>
      </c>
    </row>
    <row r="358" spans="1:12" ht="17.25" thickBot="1" x14ac:dyDescent="0.35">
      <c r="A358" s="57">
        <v>44699</v>
      </c>
      <c r="B358" s="58" t="s">
        <v>1350</v>
      </c>
      <c r="C358" s="58" t="s">
        <v>1351</v>
      </c>
      <c r="D358" s="58"/>
      <c r="E358" s="54" t="s">
        <v>1299</v>
      </c>
      <c r="F358" s="55" t="s">
        <v>1352</v>
      </c>
      <c r="G358" s="58">
        <v>12078</v>
      </c>
      <c r="H358" s="58" t="s">
        <v>1353</v>
      </c>
      <c r="I358" s="59" t="s">
        <v>1354</v>
      </c>
      <c r="J358" s="58">
        <v>10</v>
      </c>
      <c r="K358" s="59">
        <v>63250</v>
      </c>
      <c r="L358" s="59">
        <v>6325</v>
      </c>
    </row>
    <row r="359" spans="1:12" ht="17.25" thickBot="1" x14ac:dyDescent="0.35">
      <c r="A359" s="57">
        <v>44699</v>
      </c>
      <c r="B359" s="58" t="s">
        <v>1355</v>
      </c>
      <c r="C359" s="58" t="s">
        <v>1356</v>
      </c>
      <c r="D359" s="58"/>
      <c r="E359" s="54" t="s">
        <v>1299</v>
      </c>
      <c r="F359" s="55" t="s">
        <v>1357</v>
      </c>
      <c r="G359" s="58">
        <v>38509</v>
      </c>
      <c r="H359" s="58" t="s">
        <v>1358</v>
      </c>
      <c r="I359" s="59" t="s">
        <v>515</v>
      </c>
      <c r="J359" s="58">
        <v>240</v>
      </c>
      <c r="K359" s="59">
        <v>11040</v>
      </c>
      <c r="L359" s="59">
        <v>46</v>
      </c>
    </row>
    <row r="360" spans="1:12" ht="17.25" thickBot="1" x14ac:dyDescent="0.35">
      <c r="A360" s="57">
        <v>44699</v>
      </c>
      <c r="B360" s="58" t="s">
        <v>716</v>
      </c>
      <c r="C360" s="58" t="s">
        <v>717</v>
      </c>
      <c r="D360" s="58"/>
      <c r="E360" s="54" t="s">
        <v>1299</v>
      </c>
      <c r="F360" s="55" t="s">
        <v>536</v>
      </c>
      <c r="G360" s="58">
        <v>5652</v>
      </c>
      <c r="H360" s="58" t="s">
        <v>719</v>
      </c>
      <c r="I360" s="59" t="s">
        <v>634</v>
      </c>
      <c r="J360" s="58">
        <v>1000</v>
      </c>
      <c r="K360" s="59">
        <v>119745</v>
      </c>
      <c r="L360" s="59">
        <v>119.745</v>
      </c>
    </row>
    <row r="361" spans="1:12" ht="17.25" thickBot="1" x14ac:dyDescent="0.35">
      <c r="A361" s="57">
        <v>44700</v>
      </c>
      <c r="B361" s="58" t="s">
        <v>1165</v>
      </c>
      <c r="C361" s="58" t="s">
        <v>1166</v>
      </c>
      <c r="D361" s="58"/>
      <c r="E361" s="54" t="s">
        <v>1299</v>
      </c>
      <c r="F361" s="55" t="s">
        <v>1168</v>
      </c>
      <c r="G361" s="58">
        <v>12091</v>
      </c>
      <c r="H361" s="58" t="s">
        <v>1167</v>
      </c>
      <c r="I361" s="59" t="s">
        <v>1354</v>
      </c>
      <c r="J361" s="58">
        <v>20</v>
      </c>
      <c r="K361" s="59">
        <v>323100</v>
      </c>
      <c r="L361" s="59">
        <v>16155</v>
      </c>
    </row>
    <row r="362" spans="1:12" ht="17.25" thickBot="1" x14ac:dyDescent="0.35">
      <c r="A362" s="57">
        <v>44700</v>
      </c>
      <c r="B362" s="58" t="s">
        <v>1359</v>
      </c>
      <c r="C362" s="58" t="s">
        <v>1360</v>
      </c>
      <c r="D362" s="58"/>
      <c r="E362" s="54" t="s">
        <v>1299</v>
      </c>
      <c r="F362" s="55" t="s">
        <v>536</v>
      </c>
      <c r="G362" s="58">
        <v>9338351855</v>
      </c>
      <c r="H362" s="58" t="s">
        <v>743</v>
      </c>
      <c r="I362" s="59" t="s">
        <v>225</v>
      </c>
      <c r="J362" s="58">
        <v>40</v>
      </c>
      <c r="K362" s="59">
        <v>75840</v>
      </c>
      <c r="L362" s="59">
        <v>1896</v>
      </c>
    </row>
    <row r="363" spans="1:12" ht="17.25" thickBot="1" x14ac:dyDescent="0.35">
      <c r="A363" s="57">
        <v>44701</v>
      </c>
      <c r="B363" s="58" t="e">
        <v>#N/A</v>
      </c>
      <c r="C363" s="60" t="s">
        <v>268</v>
      </c>
      <c r="D363" s="58"/>
      <c r="E363" s="54" t="s">
        <v>1299</v>
      </c>
      <c r="F363" s="55" t="s">
        <v>1361</v>
      </c>
      <c r="G363" s="58">
        <v>51436</v>
      </c>
      <c r="H363" s="58" t="s">
        <v>1362</v>
      </c>
      <c r="I363" s="59" t="s">
        <v>1363</v>
      </c>
      <c r="J363" s="58">
        <v>600</v>
      </c>
      <c r="K363" s="59">
        <v>12240</v>
      </c>
      <c r="L363" s="59">
        <v>20.399999999999999</v>
      </c>
    </row>
    <row r="364" spans="1:12" ht="17.25" thickBot="1" x14ac:dyDescent="0.35">
      <c r="A364" s="57">
        <v>44701</v>
      </c>
      <c r="B364" s="58" t="e">
        <v>#N/A</v>
      </c>
      <c r="C364" s="60" t="s">
        <v>1364</v>
      </c>
      <c r="D364" s="58"/>
      <c r="E364" s="54" t="s">
        <v>1299</v>
      </c>
      <c r="F364" s="55" t="s">
        <v>1361</v>
      </c>
      <c r="G364" s="58">
        <v>51436</v>
      </c>
      <c r="H364" s="58" t="s">
        <v>1362</v>
      </c>
      <c r="I364" s="59" t="s">
        <v>1363</v>
      </c>
      <c r="J364" s="58">
        <v>3</v>
      </c>
      <c r="K364" s="59">
        <v>948</v>
      </c>
      <c r="L364" s="59">
        <v>316</v>
      </c>
    </row>
    <row r="365" spans="1:12" ht="17.25" thickBot="1" x14ac:dyDescent="0.35">
      <c r="A365" s="57">
        <v>44701</v>
      </c>
      <c r="B365" s="58" t="s">
        <v>407</v>
      </c>
      <c r="C365" s="58" t="s">
        <v>408</v>
      </c>
      <c r="D365" s="58"/>
      <c r="E365" s="54" t="s">
        <v>1299</v>
      </c>
      <c r="F365" s="55" t="s">
        <v>1361</v>
      </c>
      <c r="G365" s="58">
        <v>51436</v>
      </c>
      <c r="H365" s="58" t="s">
        <v>1362</v>
      </c>
      <c r="I365" s="59" t="s">
        <v>1363</v>
      </c>
      <c r="J365" s="58">
        <v>30</v>
      </c>
      <c r="K365" s="59">
        <v>5550</v>
      </c>
      <c r="L365" s="59">
        <v>185</v>
      </c>
    </row>
    <row r="366" spans="1:12" ht="17.25" thickBot="1" x14ac:dyDescent="0.35">
      <c r="A366" s="57">
        <v>44701</v>
      </c>
      <c r="B366" s="58" t="s">
        <v>1365</v>
      </c>
      <c r="C366" s="58" t="s">
        <v>1366</v>
      </c>
      <c r="D366" s="58"/>
      <c r="E366" s="54" t="s">
        <v>1299</v>
      </c>
      <c r="F366" s="55" t="s">
        <v>1361</v>
      </c>
      <c r="G366" s="58">
        <v>51436</v>
      </c>
      <c r="H366" s="58" t="s">
        <v>1362</v>
      </c>
      <c r="I366" s="59" t="s">
        <v>1363</v>
      </c>
      <c r="J366" s="58">
        <v>18</v>
      </c>
      <c r="K366" s="59">
        <v>17415</v>
      </c>
      <c r="L366" s="59">
        <v>967.5</v>
      </c>
    </row>
    <row r="367" spans="1:12" ht="17.25" thickBot="1" x14ac:dyDescent="0.35">
      <c r="A367" s="57">
        <v>44701</v>
      </c>
      <c r="B367" s="58" t="s">
        <v>270</v>
      </c>
      <c r="C367" s="58" t="s">
        <v>271</v>
      </c>
      <c r="D367" s="58"/>
      <c r="E367" s="54" t="s">
        <v>1299</v>
      </c>
      <c r="F367" s="55" t="s">
        <v>1361</v>
      </c>
      <c r="G367" s="58">
        <v>51436</v>
      </c>
      <c r="H367" s="58" t="s">
        <v>1362</v>
      </c>
      <c r="I367" s="59" t="s">
        <v>1363</v>
      </c>
      <c r="J367" s="58">
        <v>2100</v>
      </c>
      <c r="K367" s="59">
        <v>16800</v>
      </c>
      <c r="L367" s="59">
        <v>8</v>
      </c>
    </row>
    <row r="368" spans="1:12" ht="17.25" thickBot="1" x14ac:dyDescent="0.35">
      <c r="A368" s="57">
        <v>44701</v>
      </c>
      <c r="B368" s="58" t="s">
        <v>413</v>
      </c>
      <c r="C368" s="58" t="s">
        <v>414</v>
      </c>
      <c r="D368" s="58"/>
      <c r="E368" s="54" t="s">
        <v>1299</v>
      </c>
      <c r="F368" s="55" t="s">
        <v>536</v>
      </c>
      <c r="G368" s="58">
        <v>60862313</v>
      </c>
      <c r="H368" s="58" t="s">
        <v>933</v>
      </c>
      <c r="I368" s="59" t="s">
        <v>475</v>
      </c>
      <c r="J368" s="58">
        <v>4000</v>
      </c>
      <c r="K368" s="59">
        <v>24920</v>
      </c>
      <c r="L368" s="59">
        <v>6.23</v>
      </c>
    </row>
    <row r="369" spans="1:12" ht="17.25" thickBot="1" x14ac:dyDescent="0.35">
      <c r="A369" s="57">
        <v>44701</v>
      </c>
      <c r="B369" s="58" t="s">
        <v>413</v>
      </c>
      <c r="C369" s="58" t="s">
        <v>414</v>
      </c>
      <c r="D369" s="58"/>
      <c r="E369" s="54" t="s">
        <v>1299</v>
      </c>
      <c r="F369" s="55" t="s">
        <v>536</v>
      </c>
      <c r="G369" s="58">
        <v>60862314</v>
      </c>
      <c r="H369" s="58" t="s">
        <v>1085</v>
      </c>
      <c r="I369" s="59" t="s">
        <v>475</v>
      </c>
      <c r="J369" s="58">
        <v>2000</v>
      </c>
      <c r="K369" s="59">
        <v>12460</v>
      </c>
      <c r="L369" s="59">
        <v>6.23</v>
      </c>
    </row>
    <row r="370" spans="1:12" ht="17.25" thickBot="1" x14ac:dyDescent="0.35">
      <c r="A370" s="57">
        <v>44701</v>
      </c>
      <c r="B370" s="58" t="s">
        <v>824</v>
      </c>
      <c r="C370" s="58" t="s">
        <v>825</v>
      </c>
      <c r="D370" s="58"/>
      <c r="E370" s="54" t="s">
        <v>1299</v>
      </c>
      <c r="F370" s="55" t="s">
        <v>536</v>
      </c>
      <c r="G370" s="58">
        <v>44552</v>
      </c>
      <c r="H370" s="58" t="s">
        <v>827</v>
      </c>
      <c r="I370" s="59" t="s">
        <v>213</v>
      </c>
      <c r="J370" s="58">
        <v>745</v>
      </c>
      <c r="K370" s="59">
        <v>22722.5</v>
      </c>
      <c r="L370" s="59">
        <v>30.5</v>
      </c>
    </row>
    <row r="371" spans="1:12" ht="17.25" thickBot="1" x14ac:dyDescent="0.35">
      <c r="A371" s="57">
        <v>44701</v>
      </c>
      <c r="B371" s="58" t="s">
        <v>336</v>
      </c>
      <c r="C371" s="58" t="s">
        <v>337</v>
      </c>
      <c r="D371" s="58"/>
      <c r="E371" s="54" t="s">
        <v>1299</v>
      </c>
      <c r="F371" s="55" t="s">
        <v>1367</v>
      </c>
      <c r="G371" s="58">
        <v>10422</v>
      </c>
      <c r="H371" s="58" t="s">
        <v>1368</v>
      </c>
      <c r="I371" s="59" t="s">
        <v>1314</v>
      </c>
      <c r="J371" s="58">
        <v>15350</v>
      </c>
      <c r="K371" s="59">
        <v>21219.84</v>
      </c>
      <c r="L371" s="59">
        <v>1.3824000000000001</v>
      </c>
    </row>
    <row r="372" spans="1:12" ht="17.25" thickBot="1" x14ac:dyDescent="0.35">
      <c r="A372" s="57">
        <v>44704</v>
      </c>
      <c r="B372" s="58" t="s">
        <v>47</v>
      </c>
      <c r="C372" s="58" t="s">
        <v>127</v>
      </c>
      <c r="D372" s="58"/>
      <c r="E372" s="54" t="s">
        <v>1299</v>
      </c>
      <c r="F372" s="55" t="s">
        <v>1369</v>
      </c>
      <c r="G372" s="58">
        <v>3030063691</v>
      </c>
      <c r="H372" s="58" t="s">
        <v>1370</v>
      </c>
      <c r="I372" s="59" t="s">
        <v>1178</v>
      </c>
      <c r="J372" s="58">
        <v>50</v>
      </c>
      <c r="K372" s="59">
        <v>569381</v>
      </c>
      <c r="L372" s="59">
        <v>11387.62</v>
      </c>
    </row>
    <row r="373" spans="1:12" ht="17.25" thickBot="1" x14ac:dyDescent="0.35">
      <c r="A373" s="57">
        <v>44705</v>
      </c>
      <c r="B373" s="58" t="s">
        <v>276</v>
      </c>
      <c r="C373" s="58" t="s">
        <v>277</v>
      </c>
      <c r="D373" s="58"/>
      <c r="E373" s="54" t="s">
        <v>1299</v>
      </c>
      <c r="F373" s="55" t="s">
        <v>1371</v>
      </c>
      <c r="G373" s="58">
        <v>739757</v>
      </c>
      <c r="H373" s="58" t="s">
        <v>1372</v>
      </c>
      <c r="I373" s="59" t="s">
        <v>449</v>
      </c>
      <c r="J373" s="58">
        <v>1</v>
      </c>
      <c r="K373" s="59">
        <v>16053.5</v>
      </c>
      <c r="L373" s="59">
        <v>16053.5</v>
      </c>
    </row>
    <row r="374" spans="1:12" ht="17.25" thickBot="1" x14ac:dyDescent="0.35">
      <c r="A374" s="57">
        <v>44705</v>
      </c>
      <c r="B374" s="58" t="s">
        <v>276</v>
      </c>
      <c r="C374" s="58" t="s">
        <v>277</v>
      </c>
      <c r="D374" s="58"/>
      <c r="E374" s="54" t="s">
        <v>1299</v>
      </c>
      <c r="F374" s="55" t="s">
        <v>1371</v>
      </c>
      <c r="G374" s="58">
        <v>739758</v>
      </c>
      <c r="H374" s="58" t="s">
        <v>1372</v>
      </c>
      <c r="I374" s="59" t="s">
        <v>449</v>
      </c>
      <c r="J374" s="58">
        <v>1</v>
      </c>
      <c r="K374" s="59">
        <v>16053.5</v>
      </c>
      <c r="L374" s="59">
        <v>16053.5</v>
      </c>
    </row>
    <row r="375" spans="1:12" ht="17.25" thickBot="1" x14ac:dyDescent="0.35">
      <c r="A375" s="57">
        <v>44705</v>
      </c>
      <c r="B375" s="58" t="s">
        <v>276</v>
      </c>
      <c r="C375" s="58" t="s">
        <v>277</v>
      </c>
      <c r="D375" s="58"/>
      <c r="E375" s="54" t="s">
        <v>1299</v>
      </c>
      <c r="F375" s="55" t="s">
        <v>1371</v>
      </c>
      <c r="G375" s="58">
        <v>739759</v>
      </c>
      <c r="H375" s="58" t="s">
        <v>1372</v>
      </c>
      <c r="I375" s="59" t="s">
        <v>449</v>
      </c>
      <c r="J375" s="58">
        <v>1</v>
      </c>
      <c r="K375" s="59">
        <v>16053.5</v>
      </c>
      <c r="L375" s="59">
        <v>16053.5</v>
      </c>
    </row>
    <row r="376" spans="1:12" ht="17.25" thickBot="1" x14ac:dyDescent="0.35">
      <c r="A376" s="57">
        <v>44705</v>
      </c>
      <c r="B376" s="58" t="s">
        <v>276</v>
      </c>
      <c r="C376" s="58" t="s">
        <v>277</v>
      </c>
      <c r="D376" s="58"/>
      <c r="E376" s="54" t="s">
        <v>1299</v>
      </c>
      <c r="F376" s="55" t="s">
        <v>1371</v>
      </c>
      <c r="G376" s="58">
        <v>739760</v>
      </c>
      <c r="H376" s="58" t="s">
        <v>1372</v>
      </c>
      <c r="I376" s="59" t="s">
        <v>449</v>
      </c>
      <c r="J376" s="58">
        <v>1</v>
      </c>
      <c r="K376" s="59">
        <v>16053.5</v>
      </c>
      <c r="L376" s="59">
        <v>16053.5</v>
      </c>
    </row>
    <row r="377" spans="1:12" ht="17.25" thickBot="1" x14ac:dyDescent="0.35">
      <c r="A377" s="57">
        <v>44705</v>
      </c>
      <c r="B377" s="58" t="s">
        <v>276</v>
      </c>
      <c r="C377" s="58" t="s">
        <v>277</v>
      </c>
      <c r="D377" s="58"/>
      <c r="E377" s="54" t="s">
        <v>1299</v>
      </c>
      <c r="F377" s="55" t="s">
        <v>1371</v>
      </c>
      <c r="G377" s="58">
        <v>739761</v>
      </c>
      <c r="H377" s="58" t="s">
        <v>1372</v>
      </c>
      <c r="I377" s="59" t="s">
        <v>449</v>
      </c>
      <c r="J377" s="58">
        <v>1</v>
      </c>
      <c r="K377" s="59">
        <v>16053.5</v>
      </c>
      <c r="L377" s="59">
        <v>16053.5</v>
      </c>
    </row>
    <row r="378" spans="1:12" ht="17.25" thickBot="1" x14ac:dyDescent="0.35">
      <c r="A378" s="57">
        <v>44705</v>
      </c>
      <c r="B378" s="58" t="s">
        <v>276</v>
      </c>
      <c r="C378" s="58" t="s">
        <v>277</v>
      </c>
      <c r="D378" s="58"/>
      <c r="E378" s="54" t="s">
        <v>1299</v>
      </c>
      <c r="F378" s="55" t="s">
        <v>1371</v>
      </c>
      <c r="G378" s="58">
        <v>739762</v>
      </c>
      <c r="H378" s="58" t="s">
        <v>1372</v>
      </c>
      <c r="I378" s="59" t="s">
        <v>449</v>
      </c>
      <c r="J378" s="58">
        <v>1</v>
      </c>
      <c r="K378" s="59">
        <v>16053.5</v>
      </c>
      <c r="L378" s="59">
        <v>16053.5</v>
      </c>
    </row>
    <row r="379" spans="1:12" ht="17.25" thickBot="1" x14ac:dyDescent="0.35">
      <c r="A379" s="57">
        <v>44705</v>
      </c>
      <c r="B379" s="58" t="s">
        <v>276</v>
      </c>
      <c r="C379" s="58" t="s">
        <v>277</v>
      </c>
      <c r="D379" s="58"/>
      <c r="E379" s="54" t="s">
        <v>1299</v>
      </c>
      <c r="F379" s="55" t="s">
        <v>1371</v>
      </c>
      <c r="G379" s="58">
        <v>739763</v>
      </c>
      <c r="H379" s="58" t="s">
        <v>1372</v>
      </c>
      <c r="I379" s="59" t="s">
        <v>449</v>
      </c>
      <c r="J379" s="58">
        <v>1</v>
      </c>
      <c r="K379" s="59">
        <v>16053.5</v>
      </c>
      <c r="L379" s="59">
        <v>16053.5</v>
      </c>
    </row>
    <row r="380" spans="1:12" ht="17.25" thickBot="1" x14ac:dyDescent="0.35">
      <c r="A380" s="57">
        <v>44705</v>
      </c>
      <c r="B380" s="58" t="s">
        <v>276</v>
      </c>
      <c r="C380" s="58" t="s">
        <v>277</v>
      </c>
      <c r="D380" s="58"/>
      <c r="E380" s="54" t="s">
        <v>1299</v>
      </c>
      <c r="F380" s="55" t="s">
        <v>1371</v>
      </c>
      <c r="G380" s="58">
        <v>739764</v>
      </c>
      <c r="H380" s="58" t="s">
        <v>1372</v>
      </c>
      <c r="I380" s="59" t="s">
        <v>449</v>
      </c>
      <c r="J380" s="58">
        <v>1</v>
      </c>
      <c r="K380" s="59">
        <v>16053.5</v>
      </c>
      <c r="L380" s="59">
        <v>16053.5</v>
      </c>
    </row>
    <row r="381" spans="1:12" ht="17.25" thickBot="1" x14ac:dyDescent="0.35">
      <c r="A381" s="57">
        <v>44705</v>
      </c>
      <c r="B381" s="58" t="s">
        <v>276</v>
      </c>
      <c r="C381" s="58" t="s">
        <v>277</v>
      </c>
      <c r="D381" s="58"/>
      <c r="E381" s="54" t="s">
        <v>1299</v>
      </c>
      <c r="F381" s="55" t="s">
        <v>1371</v>
      </c>
      <c r="G381" s="58">
        <v>739765</v>
      </c>
      <c r="H381" s="58" t="s">
        <v>1372</v>
      </c>
      <c r="I381" s="59" t="s">
        <v>449</v>
      </c>
      <c r="J381" s="58">
        <v>1</v>
      </c>
      <c r="K381" s="59">
        <v>16053.5</v>
      </c>
      <c r="L381" s="59">
        <v>16053.5</v>
      </c>
    </row>
    <row r="382" spans="1:12" ht="17.25" thickBot="1" x14ac:dyDescent="0.35">
      <c r="A382" s="57">
        <v>44705</v>
      </c>
      <c r="B382" s="58" t="s">
        <v>276</v>
      </c>
      <c r="C382" s="58" t="s">
        <v>277</v>
      </c>
      <c r="D382" s="58"/>
      <c r="E382" s="54" t="s">
        <v>1299</v>
      </c>
      <c r="F382" s="55" t="s">
        <v>1371</v>
      </c>
      <c r="G382" s="58">
        <v>739766</v>
      </c>
      <c r="H382" s="58" t="s">
        <v>1372</v>
      </c>
      <c r="I382" s="59" t="s">
        <v>449</v>
      </c>
      <c r="J382" s="58">
        <v>1</v>
      </c>
      <c r="K382" s="59">
        <v>16053.5</v>
      </c>
      <c r="L382" s="59">
        <v>16053.5</v>
      </c>
    </row>
    <row r="383" spans="1:12" ht="17.25" thickBot="1" x14ac:dyDescent="0.35">
      <c r="A383" s="57">
        <v>44705</v>
      </c>
      <c r="B383" s="58" t="s">
        <v>276</v>
      </c>
      <c r="C383" s="58" t="s">
        <v>277</v>
      </c>
      <c r="D383" s="58"/>
      <c r="E383" s="54" t="s">
        <v>1299</v>
      </c>
      <c r="F383" s="55" t="s">
        <v>1371</v>
      </c>
      <c r="G383" s="58">
        <v>739767</v>
      </c>
      <c r="H383" s="58" t="s">
        <v>1372</v>
      </c>
      <c r="I383" s="59" t="s">
        <v>449</v>
      </c>
      <c r="J383" s="58">
        <v>1</v>
      </c>
      <c r="K383" s="59">
        <v>16053.5</v>
      </c>
      <c r="L383" s="59">
        <v>16053.5</v>
      </c>
    </row>
    <row r="384" spans="1:12" ht="17.25" thickBot="1" x14ac:dyDescent="0.35">
      <c r="A384" s="57">
        <v>44705</v>
      </c>
      <c r="B384" s="58" t="s">
        <v>276</v>
      </c>
      <c r="C384" s="58" t="s">
        <v>277</v>
      </c>
      <c r="D384" s="58"/>
      <c r="E384" s="54" t="s">
        <v>1299</v>
      </c>
      <c r="F384" s="55" t="s">
        <v>1371</v>
      </c>
      <c r="G384" s="58">
        <v>739768</v>
      </c>
      <c r="H384" s="58" t="s">
        <v>1372</v>
      </c>
      <c r="I384" s="59" t="s">
        <v>449</v>
      </c>
      <c r="J384" s="58">
        <v>1</v>
      </c>
      <c r="K384" s="59">
        <v>16053.5</v>
      </c>
      <c r="L384" s="59">
        <v>16053.5</v>
      </c>
    </row>
    <row r="385" spans="1:12" ht="17.25" thickBot="1" x14ac:dyDescent="0.35">
      <c r="A385" s="57">
        <v>44705</v>
      </c>
      <c r="B385" s="58" t="s">
        <v>276</v>
      </c>
      <c r="C385" s="58" t="s">
        <v>277</v>
      </c>
      <c r="D385" s="58"/>
      <c r="E385" s="54" t="s">
        <v>1299</v>
      </c>
      <c r="F385" s="55" t="s">
        <v>1371</v>
      </c>
      <c r="G385" s="58">
        <v>739769</v>
      </c>
      <c r="H385" s="58" t="s">
        <v>1372</v>
      </c>
      <c r="I385" s="59" t="s">
        <v>449</v>
      </c>
      <c r="J385" s="58">
        <v>1</v>
      </c>
      <c r="K385" s="59">
        <v>16053.5</v>
      </c>
      <c r="L385" s="59">
        <v>16053.5</v>
      </c>
    </row>
    <row r="386" spans="1:12" ht="17.25" thickBot="1" x14ac:dyDescent="0.35">
      <c r="A386" s="57">
        <v>44705</v>
      </c>
      <c r="B386" s="58" t="s">
        <v>276</v>
      </c>
      <c r="C386" s="58" t="s">
        <v>277</v>
      </c>
      <c r="D386" s="58"/>
      <c r="E386" s="54" t="s">
        <v>1299</v>
      </c>
      <c r="F386" s="55" t="s">
        <v>1371</v>
      </c>
      <c r="G386" s="58">
        <v>739770</v>
      </c>
      <c r="H386" s="58" t="s">
        <v>1372</v>
      </c>
      <c r="I386" s="59" t="s">
        <v>449</v>
      </c>
      <c r="J386" s="58">
        <v>1</v>
      </c>
      <c r="K386" s="59">
        <v>16053.5</v>
      </c>
      <c r="L386" s="59">
        <v>16053.5</v>
      </c>
    </row>
    <row r="387" spans="1:12" ht="17.25" thickBot="1" x14ac:dyDescent="0.35">
      <c r="A387" s="57">
        <v>44705</v>
      </c>
      <c r="B387" s="58" t="s">
        <v>276</v>
      </c>
      <c r="C387" s="58" t="s">
        <v>277</v>
      </c>
      <c r="D387" s="58"/>
      <c r="E387" s="54" t="s">
        <v>1299</v>
      </c>
      <c r="F387" s="55" t="s">
        <v>1371</v>
      </c>
      <c r="G387" s="58">
        <v>739771</v>
      </c>
      <c r="H387" s="58" t="s">
        <v>1372</v>
      </c>
      <c r="I387" s="59" t="s">
        <v>449</v>
      </c>
      <c r="J387" s="58">
        <v>1</v>
      </c>
      <c r="K387" s="59">
        <v>16053.5</v>
      </c>
      <c r="L387" s="59">
        <v>16053.5</v>
      </c>
    </row>
    <row r="388" spans="1:12" ht="17.25" thickBot="1" x14ac:dyDescent="0.35">
      <c r="A388" s="57">
        <v>44705</v>
      </c>
      <c r="B388" s="58" t="s">
        <v>276</v>
      </c>
      <c r="C388" s="58" t="s">
        <v>277</v>
      </c>
      <c r="D388" s="58"/>
      <c r="E388" s="54" t="s">
        <v>1299</v>
      </c>
      <c r="F388" s="55" t="s">
        <v>1371</v>
      </c>
      <c r="G388" s="58">
        <v>739772</v>
      </c>
      <c r="H388" s="58" t="s">
        <v>1372</v>
      </c>
      <c r="I388" s="59" t="s">
        <v>449</v>
      </c>
      <c r="J388" s="58">
        <v>1</v>
      </c>
      <c r="K388" s="59">
        <v>16053.5</v>
      </c>
      <c r="L388" s="59">
        <v>16053.5</v>
      </c>
    </row>
    <row r="389" spans="1:12" ht="17.25" thickBot="1" x14ac:dyDescent="0.35">
      <c r="A389" s="57">
        <v>44705</v>
      </c>
      <c r="B389" s="58" t="s">
        <v>276</v>
      </c>
      <c r="C389" s="58" t="s">
        <v>277</v>
      </c>
      <c r="D389" s="58"/>
      <c r="E389" s="54" t="s">
        <v>1299</v>
      </c>
      <c r="F389" s="55" t="s">
        <v>1371</v>
      </c>
      <c r="G389" s="58">
        <v>739773</v>
      </c>
      <c r="H389" s="58" t="s">
        <v>1372</v>
      </c>
      <c r="I389" s="59" t="s">
        <v>449</v>
      </c>
      <c r="J389" s="58">
        <v>1</v>
      </c>
      <c r="K389" s="59">
        <v>16053.5</v>
      </c>
      <c r="L389" s="59">
        <v>16053.5</v>
      </c>
    </row>
    <row r="390" spans="1:12" ht="17.25" thickBot="1" x14ac:dyDescent="0.35">
      <c r="A390" s="57">
        <v>44705</v>
      </c>
      <c r="B390" s="58" t="s">
        <v>276</v>
      </c>
      <c r="C390" s="58" t="s">
        <v>277</v>
      </c>
      <c r="D390" s="58"/>
      <c r="E390" s="54" t="s">
        <v>1299</v>
      </c>
      <c r="F390" s="55" t="s">
        <v>1371</v>
      </c>
      <c r="G390" s="58">
        <v>739774</v>
      </c>
      <c r="H390" s="58" t="s">
        <v>1372</v>
      </c>
      <c r="I390" s="59" t="s">
        <v>449</v>
      </c>
      <c r="J390" s="58">
        <v>1</v>
      </c>
      <c r="K390" s="59">
        <v>16053.5</v>
      </c>
      <c r="L390" s="59">
        <v>16053.5</v>
      </c>
    </row>
    <row r="391" spans="1:12" ht="17.25" thickBot="1" x14ac:dyDescent="0.35">
      <c r="A391" s="57">
        <v>44705</v>
      </c>
      <c r="B391" s="58" t="s">
        <v>276</v>
      </c>
      <c r="C391" s="58" t="s">
        <v>277</v>
      </c>
      <c r="D391" s="58"/>
      <c r="E391" s="54" t="s">
        <v>1299</v>
      </c>
      <c r="F391" s="55" t="s">
        <v>1371</v>
      </c>
      <c r="G391" s="58">
        <v>739775</v>
      </c>
      <c r="H391" s="58" t="s">
        <v>1372</v>
      </c>
      <c r="I391" s="59" t="s">
        <v>449</v>
      </c>
      <c r="J391" s="58">
        <v>1</v>
      </c>
      <c r="K391" s="59">
        <v>16053.5</v>
      </c>
      <c r="L391" s="59">
        <v>16053.5</v>
      </c>
    </row>
    <row r="392" spans="1:12" ht="17.25" thickBot="1" x14ac:dyDescent="0.35">
      <c r="A392" s="57">
        <v>44705</v>
      </c>
      <c r="B392" s="58" t="s">
        <v>276</v>
      </c>
      <c r="C392" s="58" t="s">
        <v>277</v>
      </c>
      <c r="D392" s="58"/>
      <c r="E392" s="54" t="s">
        <v>1299</v>
      </c>
      <c r="F392" s="55" t="s">
        <v>1371</v>
      </c>
      <c r="G392" s="58">
        <v>739776</v>
      </c>
      <c r="H392" s="58" t="s">
        <v>1372</v>
      </c>
      <c r="I392" s="59" t="s">
        <v>449</v>
      </c>
      <c r="J392" s="58">
        <v>1</v>
      </c>
      <c r="K392" s="59">
        <v>16053.5</v>
      </c>
      <c r="L392" s="59">
        <v>16053.5</v>
      </c>
    </row>
    <row r="393" spans="1:12" ht="17.25" thickBot="1" x14ac:dyDescent="0.35">
      <c r="A393" s="57">
        <v>44705</v>
      </c>
      <c r="B393" s="58" t="s">
        <v>276</v>
      </c>
      <c r="C393" s="58" t="s">
        <v>277</v>
      </c>
      <c r="D393" s="58"/>
      <c r="E393" s="54" t="s">
        <v>1299</v>
      </c>
      <c r="F393" s="55" t="s">
        <v>1371</v>
      </c>
      <c r="G393" s="58">
        <v>739777</v>
      </c>
      <c r="H393" s="58" t="s">
        <v>1372</v>
      </c>
      <c r="I393" s="59" t="s">
        <v>449</v>
      </c>
      <c r="J393" s="58">
        <v>1</v>
      </c>
      <c r="K393" s="59">
        <v>16053.5</v>
      </c>
      <c r="L393" s="59">
        <v>16053.5</v>
      </c>
    </row>
    <row r="394" spans="1:12" ht="17.25" thickBot="1" x14ac:dyDescent="0.35">
      <c r="A394" s="57">
        <v>44705</v>
      </c>
      <c r="B394" s="58" t="s">
        <v>276</v>
      </c>
      <c r="C394" s="58" t="s">
        <v>277</v>
      </c>
      <c r="D394" s="58"/>
      <c r="E394" s="54" t="s">
        <v>1299</v>
      </c>
      <c r="F394" s="55" t="s">
        <v>1371</v>
      </c>
      <c r="G394" s="58">
        <v>739778</v>
      </c>
      <c r="H394" s="58" t="s">
        <v>1372</v>
      </c>
      <c r="I394" s="59" t="s">
        <v>449</v>
      </c>
      <c r="J394" s="58">
        <v>1</v>
      </c>
      <c r="K394" s="59">
        <v>16053.5</v>
      </c>
      <c r="L394" s="59">
        <v>16053.5</v>
      </c>
    </row>
    <row r="395" spans="1:12" ht="17.25" thickBot="1" x14ac:dyDescent="0.35">
      <c r="A395" s="57">
        <v>44705</v>
      </c>
      <c r="B395" s="58" t="s">
        <v>276</v>
      </c>
      <c r="C395" s="58" t="s">
        <v>277</v>
      </c>
      <c r="D395" s="58"/>
      <c r="E395" s="54" t="s">
        <v>1299</v>
      </c>
      <c r="F395" s="55" t="s">
        <v>1371</v>
      </c>
      <c r="G395" s="58">
        <v>739779</v>
      </c>
      <c r="H395" s="58" t="s">
        <v>1372</v>
      </c>
      <c r="I395" s="59" t="s">
        <v>449</v>
      </c>
      <c r="J395" s="58">
        <v>1</v>
      </c>
      <c r="K395" s="59">
        <v>16053.5</v>
      </c>
      <c r="L395" s="59">
        <v>16053.5</v>
      </c>
    </row>
    <row r="396" spans="1:12" ht="17.25" thickBot="1" x14ac:dyDescent="0.35">
      <c r="A396" s="57">
        <v>44705</v>
      </c>
      <c r="B396" s="58" t="s">
        <v>276</v>
      </c>
      <c r="C396" s="58" t="s">
        <v>277</v>
      </c>
      <c r="D396" s="58"/>
      <c r="E396" s="54" t="s">
        <v>1299</v>
      </c>
      <c r="F396" s="55" t="s">
        <v>1371</v>
      </c>
      <c r="G396" s="58">
        <v>739780</v>
      </c>
      <c r="H396" s="58" t="s">
        <v>1372</v>
      </c>
      <c r="I396" s="59" t="s">
        <v>449</v>
      </c>
      <c r="J396" s="58">
        <v>1</v>
      </c>
      <c r="K396" s="59">
        <v>16053.5</v>
      </c>
      <c r="L396" s="59">
        <v>16053.5</v>
      </c>
    </row>
    <row r="397" spans="1:12" ht="17.25" thickBot="1" x14ac:dyDescent="0.35">
      <c r="A397" s="57">
        <v>44705</v>
      </c>
      <c r="B397" s="58" t="s">
        <v>276</v>
      </c>
      <c r="C397" s="58" t="s">
        <v>277</v>
      </c>
      <c r="D397" s="58"/>
      <c r="E397" s="54" t="s">
        <v>1299</v>
      </c>
      <c r="F397" s="55" t="s">
        <v>1371</v>
      </c>
      <c r="G397" s="58">
        <v>739781</v>
      </c>
      <c r="H397" s="58" t="s">
        <v>1372</v>
      </c>
      <c r="I397" s="59" t="s">
        <v>449</v>
      </c>
      <c r="J397" s="58">
        <v>1</v>
      </c>
      <c r="K397" s="59">
        <v>16053.5</v>
      </c>
      <c r="L397" s="59">
        <v>16053.5</v>
      </c>
    </row>
    <row r="398" spans="1:12" ht="17.25" thickBot="1" x14ac:dyDescent="0.35">
      <c r="A398" s="57">
        <v>44705</v>
      </c>
      <c r="B398" s="58" t="s">
        <v>276</v>
      </c>
      <c r="C398" s="58" t="s">
        <v>277</v>
      </c>
      <c r="D398" s="58"/>
      <c r="E398" s="54" t="s">
        <v>1299</v>
      </c>
      <c r="F398" s="55" t="s">
        <v>1371</v>
      </c>
      <c r="G398" s="58">
        <v>739782</v>
      </c>
      <c r="H398" s="58" t="s">
        <v>1372</v>
      </c>
      <c r="I398" s="59" t="s">
        <v>449</v>
      </c>
      <c r="J398" s="58">
        <v>1</v>
      </c>
      <c r="K398" s="59">
        <v>16053.5</v>
      </c>
      <c r="L398" s="59">
        <v>16053.5</v>
      </c>
    </row>
    <row r="399" spans="1:12" ht="17.25" thickBot="1" x14ac:dyDescent="0.35">
      <c r="A399" s="57">
        <v>44705</v>
      </c>
      <c r="B399" s="58" t="s">
        <v>276</v>
      </c>
      <c r="C399" s="58" t="s">
        <v>277</v>
      </c>
      <c r="D399" s="58"/>
      <c r="E399" s="54" t="s">
        <v>1299</v>
      </c>
      <c r="F399" s="55" t="s">
        <v>1371</v>
      </c>
      <c r="G399" s="58">
        <v>739783</v>
      </c>
      <c r="H399" s="58" t="s">
        <v>1372</v>
      </c>
      <c r="I399" s="59" t="s">
        <v>449</v>
      </c>
      <c r="J399" s="58">
        <v>1</v>
      </c>
      <c r="K399" s="59">
        <v>16053.5</v>
      </c>
      <c r="L399" s="59">
        <v>16053.5</v>
      </c>
    </row>
    <row r="400" spans="1:12" ht="17.25" thickBot="1" x14ac:dyDescent="0.35">
      <c r="A400" s="57">
        <v>44705</v>
      </c>
      <c r="B400" s="58" t="s">
        <v>276</v>
      </c>
      <c r="C400" s="58" t="s">
        <v>277</v>
      </c>
      <c r="D400" s="58"/>
      <c r="E400" s="54" t="s">
        <v>1299</v>
      </c>
      <c r="F400" s="55" t="s">
        <v>1371</v>
      </c>
      <c r="G400" s="58">
        <v>739784</v>
      </c>
      <c r="H400" s="58" t="s">
        <v>1372</v>
      </c>
      <c r="I400" s="59" t="s">
        <v>449</v>
      </c>
      <c r="J400" s="58">
        <v>1</v>
      </c>
      <c r="K400" s="59">
        <v>16053.5</v>
      </c>
      <c r="L400" s="59">
        <v>16053.5</v>
      </c>
    </row>
    <row r="401" spans="1:12" ht="17.25" thickBot="1" x14ac:dyDescent="0.35">
      <c r="A401" s="57">
        <v>44705</v>
      </c>
      <c r="B401" s="58" t="s">
        <v>276</v>
      </c>
      <c r="C401" s="58" t="s">
        <v>277</v>
      </c>
      <c r="D401" s="58"/>
      <c r="E401" s="54" t="s">
        <v>1299</v>
      </c>
      <c r="F401" s="55" t="s">
        <v>1371</v>
      </c>
      <c r="G401" s="58">
        <v>739785</v>
      </c>
      <c r="H401" s="58" t="s">
        <v>1372</v>
      </c>
      <c r="I401" s="59" t="s">
        <v>449</v>
      </c>
      <c r="J401" s="58">
        <v>1</v>
      </c>
      <c r="K401" s="59">
        <v>16053.5</v>
      </c>
      <c r="L401" s="59">
        <v>16053.5</v>
      </c>
    </row>
    <row r="402" spans="1:12" ht="17.25" thickBot="1" x14ac:dyDescent="0.35">
      <c r="A402" s="57">
        <v>44705</v>
      </c>
      <c r="B402" s="58" t="s">
        <v>276</v>
      </c>
      <c r="C402" s="58" t="s">
        <v>277</v>
      </c>
      <c r="D402" s="58"/>
      <c r="E402" s="54" t="s">
        <v>1299</v>
      </c>
      <c r="F402" s="55" t="s">
        <v>1371</v>
      </c>
      <c r="G402" s="58">
        <v>739786</v>
      </c>
      <c r="H402" s="58" t="s">
        <v>1372</v>
      </c>
      <c r="I402" s="59" t="s">
        <v>449</v>
      </c>
      <c r="J402" s="58">
        <v>1</v>
      </c>
      <c r="K402" s="59">
        <v>16053.5</v>
      </c>
      <c r="L402" s="59">
        <v>16053.5</v>
      </c>
    </row>
    <row r="403" spans="1:12" ht="17.25" thickBot="1" x14ac:dyDescent="0.35">
      <c r="A403" s="57">
        <v>44705</v>
      </c>
      <c r="B403" s="58" t="s">
        <v>276</v>
      </c>
      <c r="C403" s="58" t="s">
        <v>277</v>
      </c>
      <c r="D403" s="58"/>
      <c r="E403" s="54" t="s">
        <v>1299</v>
      </c>
      <c r="F403" s="55" t="s">
        <v>1371</v>
      </c>
      <c r="G403" s="58">
        <v>739787</v>
      </c>
      <c r="H403" s="58" t="s">
        <v>1372</v>
      </c>
      <c r="I403" s="59" t="s">
        <v>449</v>
      </c>
      <c r="J403" s="58">
        <v>1</v>
      </c>
      <c r="K403" s="59">
        <v>16053.5</v>
      </c>
      <c r="L403" s="59">
        <v>16053.5</v>
      </c>
    </row>
    <row r="404" spans="1:12" ht="17.25" thickBot="1" x14ac:dyDescent="0.35">
      <c r="A404" s="57">
        <v>44705</v>
      </c>
      <c r="B404" s="58" t="s">
        <v>276</v>
      </c>
      <c r="C404" s="58" t="s">
        <v>277</v>
      </c>
      <c r="D404" s="58"/>
      <c r="E404" s="54" t="s">
        <v>1299</v>
      </c>
      <c r="F404" s="55" t="s">
        <v>1371</v>
      </c>
      <c r="G404" s="58">
        <v>739788</v>
      </c>
      <c r="H404" s="58" t="s">
        <v>1372</v>
      </c>
      <c r="I404" s="59" t="s">
        <v>449</v>
      </c>
      <c r="J404" s="58">
        <v>1</v>
      </c>
      <c r="K404" s="59">
        <v>16053.5</v>
      </c>
      <c r="L404" s="59">
        <v>16053.5</v>
      </c>
    </row>
    <row r="405" spans="1:12" ht="17.25" thickBot="1" x14ac:dyDescent="0.35">
      <c r="A405" s="57">
        <v>44705</v>
      </c>
      <c r="B405" s="58" t="s">
        <v>276</v>
      </c>
      <c r="C405" s="58" t="s">
        <v>277</v>
      </c>
      <c r="D405" s="58"/>
      <c r="E405" s="54" t="s">
        <v>1299</v>
      </c>
      <c r="F405" s="55" t="s">
        <v>1371</v>
      </c>
      <c r="G405" s="58">
        <v>739789</v>
      </c>
      <c r="H405" s="58" t="s">
        <v>1372</v>
      </c>
      <c r="I405" s="59" t="s">
        <v>449</v>
      </c>
      <c r="J405" s="58">
        <v>1</v>
      </c>
      <c r="K405" s="59">
        <v>16053.5</v>
      </c>
      <c r="L405" s="59">
        <v>16053.5</v>
      </c>
    </row>
    <row r="406" spans="1:12" ht="17.25" thickBot="1" x14ac:dyDescent="0.35">
      <c r="A406" s="57">
        <v>44705</v>
      </c>
      <c r="B406" s="58" t="s">
        <v>276</v>
      </c>
      <c r="C406" s="58" t="s">
        <v>277</v>
      </c>
      <c r="D406" s="58"/>
      <c r="E406" s="54" t="s">
        <v>1299</v>
      </c>
      <c r="F406" s="55" t="s">
        <v>1371</v>
      </c>
      <c r="G406" s="58">
        <v>739790</v>
      </c>
      <c r="H406" s="58" t="s">
        <v>1372</v>
      </c>
      <c r="I406" s="59" t="s">
        <v>449</v>
      </c>
      <c r="J406" s="58">
        <v>1</v>
      </c>
      <c r="K406" s="59">
        <v>16053.5</v>
      </c>
      <c r="L406" s="59">
        <v>16053.5</v>
      </c>
    </row>
    <row r="407" spans="1:12" ht="17.25" thickBot="1" x14ac:dyDescent="0.35">
      <c r="A407" s="57">
        <v>44705</v>
      </c>
      <c r="B407" s="58" t="s">
        <v>276</v>
      </c>
      <c r="C407" s="58" t="s">
        <v>277</v>
      </c>
      <c r="D407" s="58"/>
      <c r="E407" s="54" t="s">
        <v>1299</v>
      </c>
      <c r="F407" s="55" t="s">
        <v>1371</v>
      </c>
      <c r="G407" s="58">
        <v>739791</v>
      </c>
      <c r="H407" s="58" t="s">
        <v>1372</v>
      </c>
      <c r="I407" s="59" t="s">
        <v>449</v>
      </c>
      <c r="J407" s="58">
        <v>1</v>
      </c>
      <c r="K407" s="59">
        <v>16053.5</v>
      </c>
      <c r="L407" s="59">
        <v>16053.5</v>
      </c>
    </row>
    <row r="408" spans="1:12" ht="17.25" thickBot="1" x14ac:dyDescent="0.35">
      <c r="A408" s="57">
        <v>44705</v>
      </c>
      <c r="B408" s="58" t="s">
        <v>276</v>
      </c>
      <c r="C408" s="58" t="s">
        <v>277</v>
      </c>
      <c r="D408" s="58"/>
      <c r="E408" s="54" t="s">
        <v>1299</v>
      </c>
      <c r="F408" s="55" t="s">
        <v>1371</v>
      </c>
      <c r="G408" s="58">
        <v>739792</v>
      </c>
      <c r="H408" s="58" t="s">
        <v>1372</v>
      </c>
      <c r="I408" s="59" t="s">
        <v>449</v>
      </c>
      <c r="J408" s="58">
        <v>1</v>
      </c>
      <c r="K408" s="59">
        <v>16053.5</v>
      </c>
      <c r="L408" s="59">
        <v>16053.5</v>
      </c>
    </row>
    <row r="409" spans="1:12" ht="17.25" thickBot="1" x14ac:dyDescent="0.35">
      <c r="A409" s="57">
        <v>44705</v>
      </c>
      <c r="B409" s="58" t="s">
        <v>276</v>
      </c>
      <c r="C409" s="58" t="s">
        <v>277</v>
      </c>
      <c r="D409" s="58"/>
      <c r="E409" s="54" t="s">
        <v>1299</v>
      </c>
      <c r="F409" s="55" t="s">
        <v>1371</v>
      </c>
      <c r="G409" s="58">
        <v>739793</v>
      </c>
      <c r="H409" s="58" t="s">
        <v>1372</v>
      </c>
      <c r="I409" s="59" t="s">
        <v>449</v>
      </c>
      <c r="J409" s="58">
        <v>1</v>
      </c>
      <c r="K409" s="59">
        <v>16053.5</v>
      </c>
      <c r="L409" s="59">
        <v>16053.5</v>
      </c>
    </row>
    <row r="410" spans="1:12" ht="17.25" thickBot="1" x14ac:dyDescent="0.35">
      <c r="A410" s="57">
        <v>44705</v>
      </c>
      <c r="B410" s="58" t="s">
        <v>276</v>
      </c>
      <c r="C410" s="58" t="s">
        <v>277</v>
      </c>
      <c r="D410" s="58"/>
      <c r="E410" s="54" t="s">
        <v>1299</v>
      </c>
      <c r="F410" s="55" t="s">
        <v>1371</v>
      </c>
      <c r="G410" s="58">
        <v>739794</v>
      </c>
      <c r="H410" s="58" t="s">
        <v>1372</v>
      </c>
      <c r="I410" s="59" t="s">
        <v>449</v>
      </c>
      <c r="J410" s="58">
        <v>1</v>
      </c>
      <c r="K410" s="59">
        <v>16053.5</v>
      </c>
      <c r="L410" s="59">
        <v>16053.5</v>
      </c>
    </row>
    <row r="411" spans="1:12" ht="17.25" thickBot="1" x14ac:dyDescent="0.35">
      <c r="A411" s="57">
        <v>44705</v>
      </c>
      <c r="B411" s="58" t="s">
        <v>276</v>
      </c>
      <c r="C411" s="58" t="s">
        <v>277</v>
      </c>
      <c r="D411" s="58"/>
      <c r="E411" s="54" t="s">
        <v>1299</v>
      </c>
      <c r="F411" s="55" t="s">
        <v>1371</v>
      </c>
      <c r="G411" s="58">
        <v>739795</v>
      </c>
      <c r="H411" s="58" t="s">
        <v>1372</v>
      </c>
      <c r="I411" s="59" t="s">
        <v>449</v>
      </c>
      <c r="J411" s="58">
        <v>1</v>
      </c>
      <c r="K411" s="59">
        <v>16053.5</v>
      </c>
      <c r="L411" s="59">
        <v>16053.5</v>
      </c>
    </row>
    <row r="412" spans="1:12" ht="17.25" thickBot="1" x14ac:dyDescent="0.35">
      <c r="A412" s="57">
        <v>44705</v>
      </c>
      <c r="B412" s="58" t="s">
        <v>276</v>
      </c>
      <c r="C412" s="58" t="s">
        <v>277</v>
      </c>
      <c r="D412" s="58"/>
      <c r="E412" s="54" t="s">
        <v>1299</v>
      </c>
      <c r="F412" s="55" t="s">
        <v>1371</v>
      </c>
      <c r="G412" s="58">
        <v>739796</v>
      </c>
      <c r="H412" s="58" t="s">
        <v>1372</v>
      </c>
      <c r="I412" s="59" t="s">
        <v>449</v>
      </c>
      <c r="J412" s="58">
        <v>1</v>
      </c>
      <c r="K412" s="59">
        <v>16053.5</v>
      </c>
      <c r="L412" s="59">
        <v>16053.5</v>
      </c>
    </row>
    <row r="413" spans="1:12" ht="17.25" thickBot="1" x14ac:dyDescent="0.35">
      <c r="A413" s="57">
        <v>44705</v>
      </c>
      <c r="B413" s="58" t="s">
        <v>276</v>
      </c>
      <c r="C413" s="58" t="s">
        <v>277</v>
      </c>
      <c r="D413" s="58"/>
      <c r="E413" s="54" t="s">
        <v>1299</v>
      </c>
      <c r="F413" s="55" t="s">
        <v>1371</v>
      </c>
      <c r="G413" s="58">
        <v>739797</v>
      </c>
      <c r="H413" s="58" t="s">
        <v>1372</v>
      </c>
      <c r="I413" s="59" t="s">
        <v>449</v>
      </c>
      <c r="J413" s="58">
        <v>1</v>
      </c>
      <c r="K413" s="59">
        <v>16053.5</v>
      </c>
      <c r="L413" s="59">
        <v>16053.5</v>
      </c>
    </row>
    <row r="414" spans="1:12" ht="17.25" thickBot="1" x14ac:dyDescent="0.35">
      <c r="A414" s="57">
        <v>44705</v>
      </c>
      <c r="B414" s="58" t="s">
        <v>276</v>
      </c>
      <c r="C414" s="58" t="s">
        <v>277</v>
      </c>
      <c r="D414" s="58"/>
      <c r="E414" s="54" t="s">
        <v>1299</v>
      </c>
      <c r="F414" s="55" t="s">
        <v>1371</v>
      </c>
      <c r="G414" s="58">
        <v>739798</v>
      </c>
      <c r="H414" s="58" t="s">
        <v>1372</v>
      </c>
      <c r="I414" s="59" t="s">
        <v>449</v>
      </c>
      <c r="J414" s="58">
        <v>1</v>
      </c>
      <c r="K414" s="59">
        <v>16053.5</v>
      </c>
      <c r="L414" s="59">
        <v>16053.5</v>
      </c>
    </row>
    <row r="415" spans="1:12" ht="17.25" thickBot="1" x14ac:dyDescent="0.35">
      <c r="A415" s="57">
        <v>44705</v>
      </c>
      <c r="B415" s="58" t="s">
        <v>276</v>
      </c>
      <c r="C415" s="58" t="s">
        <v>277</v>
      </c>
      <c r="D415" s="58"/>
      <c r="E415" s="54" t="s">
        <v>1299</v>
      </c>
      <c r="F415" s="55" t="s">
        <v>1371</v>
      </c>
      <c r="G415" s="58">
        <v>739799</v>
      </c>
      <c r="H415" s="58" t="s">
        <v>1372</v>
      </c>
      <c r="I415" s="59" t="s">
        <v>449</v>
      </c>
      <c r="J415" s="58">
        <v>1</v>
      </c>
      <c r="K415" s="59">
        <v>16053.5</v>
      </c>
      <c r="L415" s="59">
        <v>16053.5</v>
      </c>
    </row>
    <row r="416" spans="1:12" ht="17.25" thickBot="1" x14ac:dyDescent="0.35">
      <c r="A416" s="57">
        <v>44705</v>
      </c>
      <c r="B416" s="58" t="s">
        <v>276</v>
      </c>
      <c r="C416" s="58" t="s">
        <v>277</v>
      </c>
      <c r="D416" s="58"/>
      <c r="E416" s="54" t="s">
        <v>1299</v>
      </c>
      <c r="F416" s="55" t="s">
        <v>1371</v>
      </c>
      <c r="G416" s="58">
        <v>739800</v>
      </c>
      <c r="H416" s="58" t="s">
        <v>1372</v>
      </c>
      <c r="I416" s="59" t="s">
        <v>449</v>
      </c>
      <c r="J416" s="58">
        <v>1</v>
      </c>
      <c r="K416" s="59">
        <v>16053.5</v>
      </c>
      <c r="L416" s="59">
        <v>16053.5</v>
      </c>
    </row>
    <row r="417" spans="1:12" ht="17.25" thickBot="1" x14ac:dyDescent="0.35">
      <c r="A417" s="57">
        <v>44705</v>
      </c>
      <c r="B417" s="58" t="s">
        <v>276</v>
      </c>
      <c r="C417" s="58" t="s">
        <v>277</v>
      </c>
      <c r="D417" s="58"/>
      <c r="E417" s="54" t="s">
        <v>1299</v>
      </c>
      <c r="F417" s="55" t="s">
        <v>1371</v>
      </c>
      <c r="G417" s="58">
        <v>739801</v>
      </c>
      <c r="H417" s="58" t="s">
        <v>1372</v>
      </c>
      <c r="I417" s="59" t="s">
        <v>449</v>
      </c>
      <c r="J417" s="58">
        <v>1</v>
      </c>
      <c r="K417" s="59">
        <v>16053.5</v>
      </c>
      <c r="L417" s="59">
        <v>16053.5</v>
      </c>
    </row>
    <row r="418" spans="1:12" ht="17.25" thickBot="1" x14ac:dyDescent="0.35">
      <c r="A418" s="57">
        <v>44705</v>
      </c>
      <c r="B418" s="58" t="s">
        <v>276</v>
      </c>
      <c r="C418" s="58" t="s">
        <v>277</v>
      </c>
      <c r="D418" s="58"/>
      <c r="E418" s="54" t="s">
        <v>1299</v>
      </c>
      <c r="F418" s="55" t="s">
        <v>1371</v>
      </c>
      <c r="G418" s="58">
        <v>739802</v>
      </c>
      <c r="H418" s="58" t="s">
        <v>1372</v>
      </c>
      <c r="I418" s="59" t="s">
        <v>449</v>
      </c>
      <c r="J418" s="58">
        <v>1</v>
      </c>
      <c r="K418" s="59">
        <v>16053.5</v>
      </c>
      <c r="L418" s="59">
        <v>16053.5</v>
      </c>
    </row>
    <row r="419" spans="1:12" ht="17.25" thickBot="1" x14ac:dyDescent="0.35">
      <c r="A419" s="57">
        <v>44705</v>
      </c>
      <c r="B419" s="58" t="s">
        <v>276</v>
      </c>
      <c r="C419" s="58" t="s">
        <v>277</v>
      </c>
      <c r="D419" s="58"/>
      <c r="E419" s="54" t="s">
        <v>1299</v>
      </c>
      <c r="F419" s="55" t="s">
        <v>1371</v>
      </c>
      <c r="G419" s="58">
        <v>739803</v>
      </c>
      <c r="H419" s="58" t="s">
        <v>1372</v>
      </c>
      <c r="I419" s="59" t="s">
        <v>449</v>
      </c>
      <c r="J419" s="58">
        <v>1</v>
      </c>
      <c r="K419" s="59">
        <v>16053.5</v>
      </c>
      <c r="L419" s="59">
        <v>16053.5</v>
      </c>
    </row>
    <row r="420" spans="1:12" ht="17.25" thickBot="1" x14ac:dyDescent="0.35">
      <c r="A420" s="57">
        <v>44705</v>
      </c>
      <c r="B420" s="58" t="s">
        <v>276</v>
      </c>
      <c r="C420" s="58" t="s">
        <v>277</v>
      </c>
      <c r="D420" s="58"/>
      <c r="E420" s="54" t="s">
        <v>1299</v>
      </c>
      <c r="F420" s="55" t="s">
        <v>1371</v>
      </c>
      <c r="G420" s="58">
        <v>739804</v>
      </c>
      <c r="H420" s="58" t="s">
        <v>1372</v>
      </c>
      <c r="I420" s="59" t="s">
        <v>449</v>
      </c>
      <c r="J420" s="58">
        <v>1</v>
      </c>
      <c r="K420" s="59">
        <v>16053.5</v>
      </c>
      <c r="L420" s="59">
        <v>16053.5</v>
      </c>
    </row>
    <row r="421" spans="1:12" ht="17.25" thickBot="1" x14ac:dyDescent="0.35">
      <c r="A421" s="57">
        <v>44705</v>
      </c>
      <c r="B421" s="58" t="s">
        <v>276</v>
      </c>
      <c r="C421" s="58" t="s">
        <v>277</v>
      </c>
      <c r="D421" s="58"/>
      <c r="E421" s="54" t="s">
        <v>1299</v>
      </c>
      <c r="F421" s="55" t="s">
        <v>1371</v>
      </c>
      <c r="G421" s="58">
        <v>739805</v>
      </c>
      <c r="H421" s="58" t="s">
        <v>1372</v>
      </c>
      <c r="I421" s="59" t="s">
        <v>449</v>
      </c>
      <c r="J421" s="58">
        <v>1</v>
      </c>
      <c r="K421" s="59">
        <v>16053.5</v>
      </c>
      <c r="L421" s="59">
        <v>16053.5</v>
      </c>
    </row>
    <row r="422" spans="1:12" ht="17.25" thickBot="1" x14ac:dyDescent="0.35">
      <c r="A422" s="57">
        <v>44705</v>
      </c>
      <c r="B422" s="58" t="s">
        <v>276</v>
      </c>
      <c r="C422" s="58" t="s">
        <v>277</v>
      </c>
      <c r="D422" s="58"/>
      <c r="E422" s="54" t="s">
        <v>1299</v>
      </c>
      <c r="F422" s="55" t="s">
        <v>1371</v>
      </c>
      <c r="G422" s="58">
        <v>739806</v>
      </c>
      <c r="H422" s="58" t="s">
        <v>1372</v>
      </c>
      <c r="I422" s="59" t="s">
        <v>449</v>
      </c>
      <c r="J422" s="58">
        <v>1</v>
      </c>
      <c r="K422" s="59">
        <v>16053.5</v>
      </c>
      <c r="L422" s="59">
        <v>16053.5</v>
      </c>
    </row>
    <row r="423" spans="1:12" ht="17.25" thickBot="1" x14ac:dyDescent="0.35">
      <c r="A423" s="57">
        <v>44705</v>
      </c>
      <c r="B423" s="58" t="s">
        <v>276</v>
      </c>
      <c r="C423" s="58" t="s">
        <v>277</v>
      </c>
      <c r="D423" s="58"/>
      <c r="E423" s="54" t="s">
        <v>1299</v>
      </c>
      <c r="F423" s="55" t="s">
        <v>1371</v>
      </c>
      <c r="G423" s="58">
        <v>739807</v>
      </c>
      <c r="H423" s="58" t="s">
        <v>1372</v>
      </c>
      <c r="I423" s="59" t="s">
        <v>449</v>
      </c>
      <c r="J423" s="58">
        <v>1</v>
      </c>
      <c r="K423" s="59">
        <v>16053.5</v>
      </c>
      <c r="L423" s="59">
        <v>16053.5</v>
      </c>
    </row>
    <row r="424" spans="1:12" ht="17.25" thickBot="1" x14ac:dyDescent="0.35">
      <c r="A424" s="57">
        <v>44705</v>
      </c>
      <c r="B424" s="58" t="s">
        <v>276</v>
      </c>
      <c r="C424" s="58" t="s">
        <v>277</v>
      </c>
      <c r="D424" s="58"/>
      <c r="E424" s="54" t="s">
        <v>1299</v>
      </c>
      <c r="F424" s="55" t="s">
        <v>1371</v>
      </c>
      <c r="G424" s="58">
        <v>739808</v>
      </c>
      <c r="H424" s="58" t="s">
        <v>1372</v>
      </c>
      <c r="I424" s="59" t="s">
        <v>449</v>
      </c>
      <c r="J424" s="58">
        <v>1</v>
      </c>
      <c r="K424" s="59">
        <v>16053.5</v>
      </c>
      <c r="L424" s="59">
        <v>16053.5</v>
      </c>
    </row>
    <row r="425" spans="1:12" ht="17.25" thickBot="1" x14ac:dyDescent="0.35">
      <c r="A425" s="57">
        <v>44705</v>
      </c>
      <c r="B425" s="58" t="s">
        <v>841</v>
      </c>
      <c r="C425" s="58" t="s">
        <v>842</v>
      </c>
      <c r="D425" s="58"/>
      <c r="E425" s="54" t="s">
        <v>1299</v>
      </c>
      <c r="F425" s="55" t="s">
        <v>274</v>
      </c>
      <c r="G425" s="58">
        <v>60872771</v>
      </c>
      <c r="H425" s="58" t="s">
        <v>181</v>
      </c>
      <c r="I425" s="59" t="s">
        <v>475</v>
      </c>
      <c r="J425" s="58">
        <v>200</v>
      </c>
      <c r="K425" s="59">
        <v>2220</v>
      </c>
      <c r="L425" s="59">
        <v>11.1</v>
      </c>
    </row>
    <row r="426" spans="1:12" ht="17.25" thickBot="1" x14ac:dyDescent="0.35">
      <c r="A426" s="57">
        <v>44705</v>
      </c>
      <c r="B426" s="58" t="s">
        <v>844</v>
      </c>
      <c r="C426" s="58" t="s">
        <v>845</v>
      </c>
      <c r="D426" s="58"/>
      <c r="E426" s="54" t="s">
        <v>1299</v>
      </c>
      <c r="F426" s="55" t="s">
        <v>274</v>
      </c>
      <c r="G426" s="58">
        <v>60864582</v>
      </c>
      <c r="H426" s="58" t="s">
        <v>181</v>
      </c>
      <c r="I426" s="59" t="s">
        <v>475</v>
      </c>
      <c r="J426" s="58">
        <v>400</v>
      </c>
      <c r="K426" s="59">
        <v>15708.000000000002</v>
      </c>
      <c r="L426" s="59">
        <v>39.270000000000003</v>
      </c>
    </row>
    <row r="427" spans="1:12" ht="17.25" thickBot="1" x14ac:dyDescent="0.35">
      <c r="A427" s="57">
        <v>44705</v>
      </c>
      <c r="B427" s="58" t="s">
        <v>727</v>
      </c>
      <c r="C427" s="58" t="s">
        <v>728</v>
      </c>
      <c r="D427" s="58"/>
      <c r="E427" s="54" t="s">
        <v>1299</v>
      </c>
      <c r="F427" s="55" t="s">
        <v>536</v>
      </c>
      <c r="G427" s="58">
        <v>6000066291</v>
      </c>
      <c r="H427" s="58" t="s">
        <v>723</v>
      </c>
      <c r="I427" s="59" t="s">
        <v>721</v>
      </c>
      <c r="J427" s="58">
        <v>50</v>
      </c>
      <c r="K427" s="59">
        <v>209</v>
      </c>
      <c r="L427" s="59">
        <v>4.18</v>
      </c>
    </row>
    <row r="428" spans="1:12" ht="17.25" thickBot="1" x14ac:dyDescent="0.35">
      <c r="A428" s="57">
        <v>44705</v>
      </c>
      <c r="B428" s="58" t="s">
        <v>891</v>
      </c>
      <c r="C428" s="58" t="s">
        <v>892</v>
      </c>
      <c r="D428" s="58"/>
      <c r="E428" s="54" t="s">
        <v>1299</v>
      </c>
      <c r="F428" s="55" t="s">
        <v>274</v>
      </c>
      <c r="G428" s="58">
        <v>60864587</v>
      </c>
      <c r="H428" s="58" t="s">
        <v>181</v>
      </c>
      <c r="I428" s="59" t="s">
        <v>475</v>
      </c>
      <c r="J428" s="58">
        <v>40</v>
      </c>
      <c r="K428" s="59">
        <v>306.56</v>
      </c>
      <c r="L428" s="59">
        <v>7.6639999999999997</v>
      </c>
    </row>
    <row r="429" spans="1:12" ht="17.25" thickBot="1" x14ac:dyDescent="0.35">
      <c r="A429" s="57">
        <v>44705</v>
      </c>
      <c r="B429" s="58" t="s">
        <v>838</v>
      </c>
      <c r="C429" s="58" t="s">
        <v>839</v>
      </c>
      <c r="D429" s="58"/>
      <c r="E429" s="54" t="s">
        <v>1299</v>
      </c>
      <c r="F429" s="55" t="s">
        <v>274</v>
      </c>
      <c r="G429" s="58">
        <v>60864585</v>
      </c>
      <c r="H429" s="58" t="s">
        <v>181</v>
      </c>
      <c r="I429" s="59" t="s">
        <v>475</v>
      </c>
      <c r="J429" s="58">
        <v>282</v>
      </c>
      <c r="K429" s="59">
        <v>640.14</v>
      </c>
      <c r="L429" s="59">
        <v>2.27</v>
      </c>
    </row>
    <row r="430" spans="1:12" ht="17.25" thickBot="1" x14ac:dyDescent="0.35">
      <c r="A430" s="57">
        <v>44705</v>
      </c>
      <c r="B430" s="58" t="s">
        <v>834</v>
      </c>
      <c r="C430" s="58" t="s">
        <v>835</v>
      </c>
      <c r="D430" s="58"/>
      <c r="E430" s="54" t="s">
        <v>1299</v>
      </c>
      <c r="F430" s="55" t="s">
        <v>274</v>
      </c>
      <c r="G430" s="58">
        <v>60864588</v>
      </c>
      <c r="H430" s="58" t="s">
        <v>181</v>
      </c>
      <c r="I430" s="59" t="s">
        <v>475</v>
      </c>
      <c r="J430" s="58">
        <v>100</v>
      </c>
      <c r="K430" s="59">
        <v>1734</v>
      </c>
      <c r="L430" s="59">
        <v>17.34</v>
      </c>
    </row>
    <row r="431" spans="1:12" ht="17.25" thickBot="1" x14ac:dyDescent="0.35">
      <c r="A431" s="57">
        <v>44705</v>
      </c>
      <c r="B431" s="58" t="s">
        <v>885</v>
      </c>
      <c r="C431" s="58" t="s">
        <v>886</v>
      </c>
      <c r="D431" s="58"/>
      <c r="E431" s="54" t="s">
        <v>1299</v>
      </c>
      <c r="F431" s="55" t="s">
        <v>274</v>
      </c>
      <c r="G431" s="58">
        <v>60864586</v>
      </c>
      <c r="H431" s="58" t="s">
        <v>181</v>
      </c>
      <c r="I431" s="59" t="s">
        <v>475</v>
      </c>
      <c r="J431" s="58">
        <v>10</v>
      </c>
      <c r="K431" s="59">
        <v>268.39999999999998</v>
      </c>
      <c r="L431" s="59">
        <v>26.84</v>
      </c>
    </row>
    <row r="432" spans="1:12" ht="17.25" thickBot="1" x14ac:dyDescent="0.35">
      <c r="A432" s="57">
        <v>44705</v>
      </c>
      <c r="B432" s="58" t="s">
        <v>850</v>
      </c>
      <c r="C432" s="58" t="s">
        <v>851</v>
      </c>
      <c r="D432" s="58"/>
      <c r="E432" s="54" t="s">
        <v>1299</v>
      </c>
      <c r="F432" s="55" t="s">
        <v>274</v>
      </c>
      <c r="G432" s="58">
        <v>60864584</v>
      </c>
      <c r="H432" s="58" t="s">
        <v>181</v>
      </c>
      <c r="I432" s="59" t="s">
        <v>475</v>
      </c>
      <c r="J432" s="58">
        <v>200</v>
      </c>
      <c r="K432" s="59">
        <v>2428</v>
      </c>
      <c r="L432" s="59">
        <v>12.14</v>
      </c>
    </row>
    <row r="433" spans="1:12" ht="17.25" thickBot="1" x14ac:dyDescent="0.35">
      <c r="A433" s="57">
        <v>44705</v>
      </c>
      <c r="B433" s="58" t="s">
        <v>853</v>
      </c>
      <c r="C433" s="58" t="s">
        <v>854</v>
      </c>
      <c r="D433" s="58"/>
      <c r="E433" s="54" t="s">
        <v>1299</v>
      </c>
      <c r="F433" s="55" t="s">
        <v>274</v>
      </c>
      <c r="G433" s="58">
        <v>60864589</v>
      </c>
      <c r="H433" s="58" t="s">
        <v>181</v>
      </c>
      <c r="I433" s="59" t="s">
        <v>475</v>
      </c>
      <c r="J433" s="58">
        <v>5000</v>
      </c>
      <c r="K433" s="59">
        <v>20976</v>
      </c>
      <c r="L433" s="59">
        <v>4.1951999999999998</v>
      </c>
    </row>
    <row r="434" spans="1:12" ht="17.25" thickBot="1" x14ac:dyDescent="0.35">
      <c r="A434" s="57">
        <v>44705</v>
      </c>
      <c r="B434" s="58" t="s">
        <v>893</v>
      </c>
      <c r="C434" s="58" t="s">
        <v>894</v>
      </c>
      <c r="D434" s="58"/>
      <c r="E434" s="54" t="s">
        <v>1299</v>
      </c>
      <c r="F434" s="55" t="s">
        <v>274</v>
      </c>
      <c r="G434" s="58">
        <v>60864583</v>
      </c>
      <c r="H434" s="58" t="s">
        <v>181</v>
      </c>
      <c r="I434" s="59" t="s">
        <v>475</v>
      </c>
      <c r="J434" s="58">
        <v>5000</v>
      </c>
      <c r="K434" s="59">
        <v>14682</v>
      </c>
      <c r="L434" s="59">
        <v>2.9363999999999999</v>
      </c>
    </row>
    <row r="435" spans="1:12" ht="17.25" thickBot="1" x14ac:dyDescent="0.35">
      <c r="A435" s="57">
        <v>44705</v>
      </c>
      <c r="B435" s="58" t="s">
        <v>407</v>
      </c>
      <c r="C435" s="58" t="s">
        <v>408</v>
      </c>
      <c r="D435" s="58"/>
      <c r="E435" s="54" t="s">
        <v>1299</v>
      </c>
      <c r="F435" s="55" t="s">
        <v>536</v>
      </c>
      <c r="G435" s="58">
        <v>6000066293</v>
      </c>
      <c r="H435" s="58" t="s">
        <v>723</v>
      </c>
      <c r="I435" s="59" t="s">
        <v>721</v>
      </c>
      <c r="J435" s="58">
        <v>400</v>
      </c>
      <c r="K435" s="59">
        <v>9024</v>
      </c>
      <c r="L435" s="59">
        <v>22.56</v>
      </c>
    </row>
    <row r="436" spans="1:12" ht="17.25" thickBot="1" x14ac:dyDescent="0.35">
      <c r="A436" s="57">
        <v>44706</v>
      </c>
      <c r="B436" s="58" t="e">
        <v>#N/A</v>
      </c>
      <c r="C436" s="60" t="s">
        <v>1373</v>
      </c>
      <c r="D436" s="58"/>
      <c r="E436" s="54" t="s">
        <v>1299</v>
      </c>
      <c r="F436" s="55" t="s">
        <v>1374</v>
      </c>
      <c r="G436" s="58">
        <v>3867</v>
      </c>
      <c r="H436" s="58" t="s">
        <v>1375</v>
      </c>
      <c r="I436" s="59" t="s">
        <v>778</v>
      </c>
      <c r="J436" s="58">
        <v>15</v>
      </c>
      <c r="K436" s="59">
        <v>85020</v>
      </c>
      <c r="L436" s="59">
        <v>5668</v>
      </c>
    </row>
    <row r="437" spans="1:12" ht="17.25" thickBot="1" x14ac:dyDescent="0.35">
      <c r="A437" s="57">
        <v>44706</v>
      </c>
      <c r="B437" s="58" t="s">
        <v>916</v>
      </c>
      <c r="C437" s="58" t="s">
        <v>917</v>
      </c>
      <c r="D437" s="58"/>
      <c r="E437" s="54" t="s">
        <v>1299</v>
      </c>
      <c r="F437" s="55" t="s">
        <v>274</v>
      </c>
      <c r="G437" s="58">
        <v>60874621</v>
      </c>
      <c r="H437" s="58" t="s">
        <v>181</v>
      </c>
      <c r="I437" s="59" t="s">
        <v>475</v>
      </c>
      <c r="J437" s="58">
        <v>46</v>
      </c>
      <c r="K437" s="59">
        <v>5248.5999999999995</v>
      </c>
      <c r="L437" s="59">
        <v>114.1</v>
      </c>
    </row>
    <row r="438" spans="1:12" ht="17.25" thickBot="1" x14ac:dyDescent="0.35">
      <c r="A438" s="57">
        <v>44707</v>
      </c>
      <c r="B438" s="58" t="s">
        <v>834</v>
      </c>
      <c r="C438" s="58" t="s">
        <v>835</v>
      </c>
      <c r="D438" s="58"/>
      <c r="E438" s="54" t="s">
        <v>1299</v>
      </c>
      <c r="F438" s="55" t="s">
        <v>1357</v>
      </c>
      <c r="G438" s="58">
        <v>38556</v>
      </c>
      <c r="H438" s="58" t="s">
        <v>1358</v>
      </c>
      <c r="I438" s="59" t="s">
        <v>515</v>
      </c>
      <c r="J438" s="58">
        <v>90</v>
      </c>
      <c r="K438" s="59">
        <v>15840</v>
      </c>
      <c r="L438" s="59">
        <v>176</v>
      </c>
    </row>
    <row r="439" spans="1:12" ht="17.25" thickBot="1" x14ac:dyDescent="0.35">
      <c r="A439" s="57">
        <v>44708</v>
      </c>
      <c r="B439" s="58" t="s">
        <v>47</v>
      </c>
      <c r="C439" s="58" t="s">
        <v>127</v>
      </c>
      <c r="D439" s="58"/>
      <c r="E439" s="54" t="s">
        <v>1299</v>
      </c>
      <c r="F439" s="55" t="s">
        <v>1376</v>
      </c>
      <c r="G439" s="58">
        <v>3030063816</v>
      </c>
      <c r="H439" s="58" t="s">
        <v>1377</v>
      </c>
      <c r="I439" s="59" t="s">
        <v>1178</v>
      </c>
      <c r="J439" s="58">
        <v>120</v>
      </c>
      <c r="K439" s="59">
        <v>1366514.4000000001</v>
      </c>
      <c r="L439" s="59">
        <v>11387.62</v>
      </c>
    </row>
    <row r="440" spans="1:12" ht="17.25" thickBot="1" x14ac:dyDescent="0.35">
      <c r="A440" s="57">
        <v>44683</v>
      </c>
      <c r="B440" s="58" t="s">
        <v>1378</v>
      </c>
      <c r="C440" s="58" t="s">
        <v>1379</v>
      </c>
      <c r="D440" s="58"/>
      <c r="E440" s="54" t="s">
        <v>1299</v>
      </c>
      <c r="F440" s="55" t="s">
        <v>274</v>
      </c>
      <c r="G440" s="58">
        <v>60833556</v>
      </c>
      <c r="H440" s="58" t="s">
        <v>181</v>
      </c>
      <c r="I440" s="59" t="s">
        <v>475</v>
      </c>
      <c r="J440" s="58">
        <v>10</v>
      </c>
      <c r="K440" s="59">
        <v>694.2</v>
      </c>
      <c r="L440" s="59">
        <v>69.42</v>
      </c>
    </row>
    <row r="441" spans="1:12" ht="17.25" thickBot="1" x14ac:dyDescent="0.35">
      <c r="A441" s="57">
        <v>44683</v>
      </c>
      <c r="B441" s="58" t="s">
        <v>1380</v>
      </c>
      <c r="C441" s="58" t="s">
        <v>1381</v>
      </c>
      <c r="D441" s="58"/>
      <c r="E441" s="54" t="s">
        <v>1299</v>
      </c>
      <c r="F441" s="55" t="s">
        <v>552</v>
      </c>
      <c r="G441" s="58">
        <v>60833599</v>
      </c>
      <c r="H441" s="58" t="s">
        <v>1382</v>
      </c>
      <c r="I441" s="59" t="s">
        <v>475</v>
      </c>
      <c r="J441" s="58">
        <v>222</v>
      </c>
      <c r="K441" s="59">
        <v>7090.68</v>
      </c>
      <c r="L441" s="59">
        <v>31.94</v>
      </c>
    </row>
    <row r="442" spans="1:12" ht="17.25" thickBot="1" x14ac:dyDescent="0.35">
      <c r="A442" s="57">
        <v>44683</v>
      </c>
      <c r="B442" s="58" t="s">
        <v>1378</v>
      </c>
      <c r="C442" s="58" t="s">
        <v>1379</v>
      </c>
      <c r="D442" s="58"/>
      <c r="E442" s="54" t="s">
        <v>1299</v>
      </c>
      <c r="F442" s="55" t="s">
        <v>274</v>
      </c>
      <c r="G442" s="58">
        <v>60831891</v>
      </c>
      <c r="H442" s="58" t="s">
        <v>181</v>
      </c>
      <c r="I442" s="59" t="s">
        <v>475</v>
      </c>
      <c r="J442" s="58">
        <v>5</v>
      </c>
      <c r="K442" s="59">
        <v>347.1</v>
      </c>
      <c r="L442" s="59">
        <v>69.42</v>
      </c>
    </row>
    <row r="443" spans="1:12" ht="17.25" thickBot="1" x14ac:dyDescent="0.35">
      <c r="A443" s="57">
        <v>44684</v>
      </c>
      <c r="B443" s="58" t="s">
        <v>1383</v>
      </c>
      <c r="C443" s="58" t="s">
        <v>1384</v>
      </c>
      <c r="D443" s="58"/>
      <c r="E443" s="54" t="s">
        <v>1299</v>
      </c>
      <c r="F443" s="55" t="s">
        <v>279</v>
      </c>
      <c r="G443" s="58" t="s">
        <v>1385</v>
      </c>
      <c r="H443" s="58" t="s">
        <v>479</v>
      </c>
      <c r="I443" s="59" t="s">
        <v>812</v>
      </c>
      <c r="J443" s="58">
        <v>2400</v>
      </c>
      <c r="K443" s="59">
        <v>41040</v>
      </c>
      <c r="L443" s="59">
        <v>17.100000000000001</v>
      </c>
    </row>
    <row r="444" spans="1:12" ht="17.25" thickBot="1" x14ac:dyDescent="0.35">
      <c r="A444" s="57">
        <v>44684</v>
      </c>
      <c r="B444" s="58" t="s">
        <v>1386</v>
      </c>
      <c r="C444" s="58" t="s">
        <v>1387</v>
      </c>
      <c r="D444" s="58"/>
      <c r="E444" s="54" t="s">
        <v>1299</v>
      </c>
      <c r="F444" s="55" t="s">
        <v>279</v>
      </c>
      <c r="G444" s="58" t="s">
        <v>1385</v>
      </c>
      <c r="H444" s="58" t="s">
        <v>479</v>
      </c>
      <c r="I444" s="59" t="s">
        <v>812</v>
      </c>
      <c r="J444" s="58">
        <v>6000</v>
      </c>
      <c r="K444" s="59">
        <v>139587.49980000002</v>
      </c>
      <c r="L444" s="59">
        <v>23.264583300000002</v>
      </c>
    </row>
    <row r="445" spans="1:12" ht="17.25" thickBot="1" x14ac:dyDescent="0.35">
      <c r="A445" s="57">
        <v>44684</v>
      </c>
      <c r="B445" s="58" t="s">
        <v>1388</v>
      </c>
      <c r="C445" s="58" t="s">
        <v>1389</v>
      </c>
      <c r="D445" s="58"/>
      <c r="E445" s="54" t="s">
        <v>1299</v>
      </c>
      <c r="F445" s="55" t="s">
        <v>279</v>
      </c>
      <c r="G445" s="58" t="s">
        <v>1385</v>
      </c>
      <c r="H445" s="58" t="s">
        <v>479</v>
      </c>
      <c r="I445" s="59" t="s">
        <v>812</v>
      </c>
      <c r="J445" s="58">
        <v>840</v>
      </c>
      <c r="K445" s="59">
        <v>566757.59999964002</v>
      </c>
      <c r="L445" s="59">
        <v>674.71142857100006</v>
      </c>
    </row>
    <row r="446" spans="1:12" ht="17.25" thickBot="1" x14ac:dyDescent="0.35">
      <c r="A446" s="57">
        <v>44684</v>
      </c>
      <c r="B446" s="58" t="s">
        <v>1390</v>
      </c>
      <c r="C446" s="58" t="s">
        <v>1391</v>
      </c>
      <c r="D446" s="58"/>
      <c r="E446" s="54" t="s">
        <v>1299</v>
      </c>
      <c r="F446" s="55" t="s">
        <v>279</v>
      </c>
      <c r="G446" s="58" t="s">
        <v>1385</v>
      </c>
      <c r="H446" s="58" t="s">
        <v>479</v>
      </c>
      <c r="I446" s="59" t="s">
        <v>812</v>
      </c>
      <c r="J446" s="58">
        <v>840</v>
      </c>
      <c r="K446" s="59">
        <v>471336.87971999997</v>
      </c>
      <c r="L446" s="59">
        <v>561.11533299999996</v>
      </c>
    </row>
    <row r="447" spans="1:12" ht="17.25" thickBot="1" x14ac:dyDescent="0.35">
      <c r="A447" s="57">
        <v>44684</v>
      </c>
      <c r="B447" s="58" t="s">
        <v>1268</v>
      </c>
      <c r="C447" s="58" t="s">
        <v>1269</v>
      </c>
      <c r="D447" s="58"/>
      <c r="E447" s="54" t="s">
        <v>1299</v>
      </c>
      <c r="F447" s="55" t="s">
        <v>1271</v>
      </c>
      <c r="G447" s="58">
        <v>113</v>
      </c>
      <c r="H447" s="58" t="s">
        <v>1270</v>
      </c>
      <c r="I447" s="59" t="s">
        <v>449</v>
      </c>
      <c r="J447" s="58">
        <v>180</v>
      </c>
      <c r="K447" s="59">
        <v>1247697</v>
      </c>
      <c r="L447" s="59">
        <v>6931.65</v>
      </c>
    </row>
    <row r="448" spans="1:12" ht="17.25" thickBot="1" x14ac:dyDescent="0.35">
      <c r="A448" s="57">
        <v>44685</v>
      </c>
      <c r="B448" s="58" t="s">
        <v>25</v>
      </c>
      <c r="C448" s="58" t="s">
        <v>82</v>
      </c>
      <c r="D448" s="58"/>
      <c r="E448" s="54" t="s">
        <v>1299</v>
      </c>
      <c r="F448" s="55" t="s">
        <v>274</v>
      </c>
      <c r="G448" s="58">
        <v>900010377</v>
      </c>
      <c r="H448" s="58" t="s">
        <v>166</v>
      </c>
      <c r="I448" s="59" t="s">
        <v>1392</v>
      </c>
      <c r="J448" s="58">
        <v>140</v>
      </c>
      <c r="K448" s="59">
        <v>949.99995999999999</v>
      </c>
      <c r="L448" s="59">
        <v>6.7857139999999996</v>
      </c>
    </row>
    <row r="449" spans="1:12" ht="17.25" thickBot="1" x14ac:dyDescent="0.35">
      <c r="A449" s="57">
        <v>44685</v>
      </c>
      <c r="B449" s="58" t="s">
        <v>42</v>
      </c>
      <c r="C449" s="58" t="s">
        <v>121</v>
      </c>
      <c r="D449" s="58"/>
      <c r="E449" s="54" t="s">
        <v>1299</v>
      </c>
      <c r="F449" s="55" t="s">
        <v>274</v>
      </c>
      <c r="G449" s="58">
        <v>4100138567</v>
      </c>
      <c r="H449" s="58" t="s">
        <v>187</v>
      </c>
      <c r="I449" s="59" t="s">
        <v>1231</v>
      </c>
      <c r="J449" s="58">
        <v>600</v>
      </c>
      <c r="K449" s="59">
        <v>142.99997999999999</v>
      </c>
      <c r="L449" s="59">
        <v>0.2383333</v>
      </c>
    </row>
    <row r="450" spans="1:12" ht="17.25" thickBot="1" x14ac:dyDescent="0.35">
      <c r="A450" s="57">
        <v>44685</v>
      </c>
      <c r="B450" s="58" t="s">
        <v>1393</v>
      </c>
      <c r="C450" s="58" t="s">
        <v>1394</v>
      </c>
      <c r="D450" s="58"/>
      <c r="E450" s="54" t="s">
        <v>1299</v>
      </c>
      <c r="F450" s="55" t="s">
        <v>274</v>
      </c>
      <c r="G450" s="58">
        <v>2509</v>
      </c>
      <c r="H450" s="58" t="s">
        <v>1395</v>
      </c>
      <c r="I450" s="59" t="s">
        <v>925</v>
      </c>
      <c r="J450" s="58">
        <v>224</v>
      </c>
      <c r="K450" s="59">
        <v>321.11968000000002</v>
      </c>
      <c r="L450" s="59">
        <v>1.43357</v>
      </c>
    </row>
    <row r="451" spans="1:12" ht="17.25" thickBot="1" x14ac:dyDescent="0.35">
      <c r="A451" s="57">
        <v>44685</v>
      </c>
      <c r="B451" s="58" t="s">
        <v>1393</v>
      </c>
      <c r="C451" s="58" t="s">
        <v>1394</v>
      </c>
      <c r="D451" s="58"/>
      <c r="E451" s="54" t="s">
        <v>1299</v>
      </c>
      <c r="F451" s="55" t="s">
        <v>274</v>
      </c>
      <c r="G451" s="58">
        <v>2510</v>
      </c>
      <c r="H451" s="58" t="s">
        <v>1395</v>
      </c>
      <c r="I451" s="59" t="s">
        <v>925</v>
      </c>
      <c r="J451" s="58">
        <v>224</v>
      </c>
      <c r="K451" s="59">
        <v>321.11968000000002</v>
      </c>
      <c r="L451" s="59">
        <v>1.43357</v>
      </c>
    </row>
    <row r="452" spans="1:12" ht="17.25" thickBot="1" x14ac:dyDescent="0.35">
      <c r="A452" s="57">
        <v>44685</v>
      </c>
      <c r="B452" s="58" t="s">
        <v>1021</v>
      </c>
      <c r="C452" s="58" t="s">
        <v>1022</v>
      </c>
      <c r="D452" s="58"/>
      <c r="E452" s="54" t="s">
        <v>1299</v>
      </c>
      <c r="F452" s="55" t="s">
        <v>536</v>
      </c>
      <c r="G452" s="58">
        <v>200127</v>
      </c>
      <c r="H452" s="58" t="s">
        <v>1024</v>
      </c>
      <c r="I452" s="59" t="s">
        <v>1396</v>
      </c>
      <c r="J452" s="58">
        <v>6</v>
      </c>
      <c r="K452" s="59">
        <v>858</v>
      </c>
      <c r="L452" s="59">
        <v>143</v>
      </c>
    </row>
    <row r="453" spans="1:12" ht="17.25" thickBot="1" x14ac:dyDescent="0.35">
      <c r="A453" s="57">
        <v>44685</v>
      </c>
      <c r="B453" s="58" t="s">
        <v>37</v>
      </c>
      <c r="C453" s="58" t="s">
        <v>116</v>
      </c>
      <c r="D453" s="58"/>
      <c r="E453" s="54" t="s">
        <v>1299</v>
      </c>
      <c r="F453" s="55" t="s">
        <v>274</v>
      </c>
      <c r="G453" s="58">
        <v>4202</v>
      </c>
      <c r="H453" s="58" t="s">
        <v>184</v>
      </c>
      <c r="I453" s="59" t="s">
        <v>1397</v>
      </c>
      <c r="J453" s="58">
        <v>1600</v>
      </c>
      <c r="K453" s="59">
        <v>10960</v>
      </c>
      <c r="L453" s="59">
        <v>6.85</v>
      </c>
    </row>
    <row r="454" spans="1:12" ht="17.25" thickBot="1" x14ac:dyDescent="0.35">
      <c r="A454" s="57">
        <v>44685</v>
      </c>
      <c r="B454" s="58" t="s">
        <v>1004</v>
      </c>
      <c r="C454" s="58" t="s">
        <v>1005</v>
      </c>
      <c r="D454" s="58"/>
      <c r="E454" s="54" t="s">
        <v>1299</v>
      </c>
      <c r="F454" s="55" t="s">
        <v>536</v>
      </c>
      <c r="G454" s="58">
        <v>14811</v>
      </c>
      <c r="H454" s="58" t="s">
        <v>1007</v>
      </c>
      <c r="I454" s="59" t="s">
        <v>1003</v>
      </c>
      <c r="J454" s="58">
        <v>1200</v>
      </c>
      <c r="K454" s="59">
        <v>199.9992</v>
      </c>
      <c r="L454" s="59">
        <v>0.16666600000000001</v>
      </c>
    </row>
    <row r="455" spans="1:12" ht="17.25" thickBot="1" x14ac:dyDescent="0.35">
      <c r="A455" s="57">
        <v>44685</v>
      </c>
      <c r="B455" s="58" t="s">
        <v>1237</v>
      </c>
      <c r="C455" s="58" t="s">
        <v>1238</v>
      </c>
      <c r="D455" s="58"/>
      <c r="E455" s="54" t="s">
        <v>1299</v>
      </c>
      <c r="F455" s="55" t="s">
        <v>536</v>
      </c>
      <c r="G455" s="58">
        <v>14812</v>
      </c>
      <c r="H455" s="58" t="s">
        <v>1007</v>
      </c>
      <c r="I455" s="59" t="s">
        <v>1003</v>
      </c>
      <c r="J455" s="58">
        <v>160</v>
      </c>
      <c r="K455" s="59">
        <v>102.4</v>
      </c>
      <c r="L455" s="59">
        <v>0.64</v>
      </c>
    </row>
    <row r="456" spans="1:12" ht="17.25" thickBot="1" x14ac:dyDescent="0.35">
      <c r="A456" s="57">
        <v>44685</v>
      </c>
      <c r="B456" s="58" t="s">
        <v>1252</v>
      </c>
      <c r="C456" s="58" t="s">
        <v>1253</v>
      </c>
      <c r="D456" s="58"/>
      <c r="E456" s="54" t="s">
        <v>1299</v>
      </c>
      <c r="F456" s="55" t="s">
        <v>279</v>
      </c>
      <c r="G456" s="58">
        <v>2000002</v>
      </c>
      <c r="H456" s="58" t="s">
        <v>1317</v>
      </c>
      <c r="I456" s="59" t="s">
        <v>1318</v>
      </c>
      <c r="J456" s="58">
        <v>400</v>
      </c>
      <c r="K456" s="59">
        <v>89300</v>
      </c>
      <c r="L456" s="59">
        <v>223.25</v>
      </c>
    </row>
    <row r="457" spans="1:12" ht="17.25" thickBot="1" x14ac:dyDescent="0.35">
      <c r="A457" s="57">
        <v>44686</v>
      </c>
      <c r="B457" s="58" t="s">
        <v>45</v>
      </c>
      <c r="C457" s="58" t="s">
        <v>124</v>
      </c>
      <c r="D457" s="58"/>
      <c r="E457" s="54" t="s">
        <v>1299</v>
      </c>
      <c r="F457" s="55" t="s">
        <v>274</v>
      </c>
      <c r="G457" s="58">
        <v>53317</v>
      </c>
      <c r="H457" s="58" t="s">
        <v>191</v>
      </c>
      <c r="I457" s="59" t="s">
        <v>1323</v>
      </c>
      <c r="J457" s="58">
        <v>1500</v>
      </c>
      <c r="K457" s="59">
        <v>1699.9994999999999</v>
      </c>
      <c r="L457" s="59">
        <v>1.1333329999999999</v>
      </c>
    </row>
    <row r="458" spans="1:12" ht="17.25" thickBot="1" x14ac:dyDescent="0.35">
      <c r="A458" s="57">
        <v>44686</v>
      </c>
      <c r="B458" s="58" t="s">
        <v>967</v>
      </c>
      <c r="C458" s="58" t="s">
        <v>968</v>
      </c>
      <c r="D458" s="58"/>
      <c r="E458" s="54" t="s">
        <v>1299</v>
      </c>
      <c r="F458" s="55" t="s">
        <v>279</v>
      </c>
      <c r="G458" s="58">
        <v>53319</v>
      </c>
      <c r="H458" s="58" t="s">
        <v>1398</v>
      </c>
      <c r="I458" s="59" t="s">
        <v>1323</v>
      </c>
      <c r="J458" s="58">
        <v>130</v>
      </c>
      <c r="K458" s="59">
        <v>6591</v>
      </c>
      <c r="L458" s="59">
        <v>50.7</v>
      </c>
    </row>
    <row r="459" spans="1:12" ht="17.25" thickBot="1" x14ac:dyDescent="0.35">
      <c r="A459" s="57">
        <v>44686</v>
      </c>
      <c r="B459" s="58" t="s">
        <v>1125</v>
      </c>
      <c r="C459" s="58" t="s">
        <v>1126</v>
      </c>
      <c r="D459" s="58"/>
      <c r="E459" s="54" t="s">
        <v>1299</v>
      </c>
      <c r="F459" s="55" t="s">
        <v>274</v>
      </c>
      <c r="G459" s="58">
        <v>79074</v>
      </c>
      <c r="H459" s="58" t="s">
        <v>1128</v>
      </c>
      <c r="I459" s="59" t="s">
        <v>1399</v>
      </c>
      <c r="J459" s="58">
        <v>150</v>
      </c>
      <c r="K459" s="59">
        <v>9958.5</v>
      </c>
      <c r="L459" s="59">
        <v>66.39</v>
      </c>
    </row>
    <row r="460" spans="1:12" ht="17.25" thickBot="1" x14ac:dyDescent="0.35">
      <c r="A460" s="57">
        <v>44687</v>
      </c>
      <c r="B460" s="58" t="s">
        <v>1008</v>
      </c>
      <c r="C460" s="58" t="s">
        <v>1009</v>
      </c>
      <c r="D460" s="58"/>
      <c r="E460" s="54" t="s">
        <v>1299</v>
      </c>
      <c r="F460" s="55" t="s">
        <v>552</v>
      </c>
      <c r="G460" s="58">
        <v>14970</v>
      </c>
      <c r="H460" s="58" t="s">
        <v>1011</v>
      </c>
      <c r="I460" s="59" t="s">
        <v>1400</v>
      </c>
      <c r="J460" s="58">
        <v>80</v>
      </c>
      <c r="K460" s="59">
        <v>702.4</v>
      </c>
      <c r="L460" s="59">
        <v>8.7799999999999994</v>
      </c>
    </row>
    <row r="461" spans="1:12" ht="17.25" thickBot="1" x14ac:dyDescent="0.35">
      <c r="A461" s="57">
        <v>44687</v>
      </c>
      <c r="B461" s="58" t="s">
        <v>1012</v>
      </c>
      <c r="C461" s="58" t="s">
        <v>1013</v>
      </c>
      <c r="D461" s="58"/>
      <c r="E461" s="54" t="s">
        <v>1299</v>
      </c>
      <c r="F461" s="55" t="s">
        <v>552</v>
      </c>
      <c r="G461" s="58">
        <v>14972</v>
      </c>
      <c r="H461" s="58" t="s">
        <v>1011</v>
      </c>
      <c r="I461" s="59" t="s">
        <v>1400</v>
      </c>
      <c r="J461" s="58">
        <v>45</v>
      </c>
      <c r="K461" s="59">
        <v>660.15</v>
      </c>
      <c r="L461" s="59">
        <v>14.67</v>
      </c>
    </row>
    <row r="462" spans="1:12" ht="17.25" thickBot="1" x14ac:dyDescent="0.35">
      <c r="A462" s="57">
        <v>44687</v>
      </c>
      <c r="B462" s="58" t="s">
        <v>1093</v>
      </c>
      <c r="C462" s="58" t="s">
        <v>1094</v>
      </c>
      <c r="D462" s="58"/>
      <c r="E462" s="54" t="s">
        <v>1299</v>
      </c>
      <c r="F462" s="55" t="s">
        <v>1097</v>
      </c>
      <c r="G462" s="58">
        <v>4009253107</v>
      </c>
      <c r="H462" s="58" t="s">
        <v>1096</v>
      </c>
      <c r="I462" s="59" t="s">
        <v>861</v>
      </c>
      <c r="J462" s="58">
        <v>360</v>
      </c>
      <c r="K462" s="59">
        <v>210222.59997599997</v>
      </c>
      <c r="L462" s="59">
        <v>583.95166659999995</v>
      </c>
    </row>
    <row r="463" spans="1:12" ht="17.25" thickBot="1" x14ac:dyDescent="0.35">
      <c r="A463" s="57">
        <v>44690</v>
      </c>
      <c r="B463" s="58" t="s">
        <v>1129</v>
      </c>
      <c r="C463" s="58" t="s">
        <v>1130</v>
      </c>
      <c r="D463" s="58"/>
      <c r="E463" s="54" t="s">
        <v>1299</v>
      </c>
      <c r="F463" s="55" t="s">
        <v>552</v>
      </c>
      <c r="G463" s="58">
        <v>7619</v>
      </c>
      <c r="H463" s="58" t="s">
        <v>1132</v>
      </c>
      <c r="I463" s="59" t="s">
        <v>764</v>
      </c>
      <c r="J463" s="58">
        <v>40</v>
      </c>
      <c r="K463" s="59">
        <v>2166</v>
      </c>
      <c r="L463" s="59">
        <v>54.15</v>
      </c>
    </row>
    <row r="464" spans="1:12" ht="17.25" thickBot="1" x14ac:dyDescent="0.35">
      <c r="A464" s="57">
        <v>44690</v>
      </c>
      <c r="B464" s="58" t="s">
        <v>1030</v>
      </c>
      <c r="C464" s="58" t="s">
        <v>1031</v>
      </c>
      <c r="D464" s="58"/>
      <c r="E464" s="54" t="s">
        <v>1299</v>
      </c>
      <c r="F464" s="55" t="s">
        <v>536</v>
      </c>
      <c r="G464" s="58">
        <v>163482</v>
      </c>
      <c r="H464" s="58" t="s">
        <v>1029</v>
      </c>
      <c r="I464" s="59" t="s">
        <v>1025</v>
      </c>
      <c r="J464" s="58">
        <v>40</v>
      </c>
      <c r="K464" s="59">
        <v>423.2</v>
      </c>
      <c r="L464" s="59">
        <v>10.58</v>
      </c>
    </row>
    <row r="465" spans="1:12" ht="17.25" thickBot="1" x14ac:dyDescent="0.35">
      <c r="A465" s="57">
        <v>44690</v>
      </c>
      <c r="B465" s="58" t="s">
        <v>1033</v>
      </c>
      <c r="C465" s="58" t="s">
        <v>1034</v>
      </c>
      <c r="D465" s="58"/>
      <c r="E465" s="54" t="s">
        <v>1299</v>
      </c>
      <c r="F465" s="55" t="s">
        <v>536</v>
      </c>
      <c r="G465" s="58">
        <v>163481</v>
      </c>
      <c r="H465" s="58" t="s">
        <v>1029</v>
      </c>
      <c r="I465" s="59" t="s">
        <v>1025</v>
      </c>
      <c r="J465" s="58">
        <v>1000</v>
      </c>
      <c r="K465" s="59">
        <v>377</v>
      </c>
      <c r="L465" s="59">
        <v>0.377</v>
      </c>
    </row>
    <row r="466" spans="1:12" ht="17.25" thickBot="1" x14ac:dyDescent="0.35">
      <c r="A466" s="57">
        <v>44690</v>
      </c>
      <c r="B466" s="58" t="s">
        <v>1040</v>
      </c>
      <c r="C466" s="58" t="s">
        <v>1041</v>
      </c>
      <c r="D466" s="58"/>
      <c r="E466" s="54" t="s">
        <v>1299</v>
      </c>
      <c r="F466" s="55" t="s">
        <v>536</v>
      </c>
      <c r="G466" s="58">
        <v>163481</v>
      </c>
      <c r="H466" s="58" t="s">
        <v>1029</v>
      </c>
      <c r="I466" s="59" t="s">
        <v>1025</v>
      </c>
      <c r="J466" s="58">
        <v>600</v>
      </c>
      <c r="K466" s="59">
        <v>162.79998000000001</v>
      </c>
      <c r="L466" s="59">
        <v>0.2713333</v>
      </c>
    </row>
    <row r="467" spans="1:12" ht="17.25" thickBot="1" x14ac:dyDescent="0.35">
      <c r="A467" s="57">
        <v>44690</v>
      </c>
      <c r="B467" s="58" t="e">
        <v>#N/A</v>
      </c>
      <c r="C467" s="60" t="s">
        <v>940</v>
      </c>
      <c r="D467" s="58"/>
      <c r="E467" s="54" t="s">
        <v>1299</v>
      </c>
      <c r="F467" s="55" t="s">
        <v>1401</v>
      </c>
      <c r="G467" s="58" t="s">
        <v>1402</v>
      </c>
      <c r="H467" s="58" t="s">
        <v>1403</v>
      </c>
      <c r="I467" s="59" t="s">
        <v>1318</v>
      </c>
      <c r="J467" s="58">
        <v>4</v>
      </c>
      <c r="K467" s="59">
        <v>127500</v>
      </c>
      <c r="L467" s="59">
        <v>31875</v>
      </c>
    </row>
    <row r="468" spans="1:12" ht="17.25" thickBot="1" x14ac:dyDescent="0.35">
      <c r="A468" s="57">
        <v>44691</v>
      </c>
      <c r="B468" s="58" t="s">
        <v>1404</v>
      </c>
      <c r="C468" s="58" t="s">
        <v>1405</v>
      </c>
      <c r="D468" s="58"/>
      <c r="E468" s="54" t="s">
        <v>1299</v>
      </c>
      <c r="F468" s="55" t="s">
        <v>274</v>
      </c>
      <c r="G468" s="58">
        <v>101200</v>
      </c>
      <c r="H468" s="58" t="s">
        <v>1406</v>
      </c>
      <c r="I468" s="59" t="s">
        <v>1407</v>
      </c>
      <c r="J468" s="58">
        <v>5850</v>
      </c>
      <c r="K468" s="59">
        <v>194.99805000000001</v>
      </c>
      <c r="L468" s="59">
        <v>3.3333000000000002E-2</v>
      </c>
    </row>
    <row r="469" spans="1:12" ht="17.25" thickBot="1" x14ac:dyDescent="0.35">
      <c r="A469" s="57">
        <v>44691</v>
      </c>
      <c r="B469" s="58" t="s">
        <v>1408</v>
      </c>
      <c r="C469" s="58" t="s">
        <v>1409</v>
      </c>
      <c r="D469" s="58"/>
      <c r="E469" s="54" t="s">
        <v>1299</v>
      </c>
      <c r="F469" s="55" t="s">
        <v>274</v>
      </c>
      <c r="G469" s="58">
        <v>101201</v>
      </c>
      <c r="H469" s="58" t="s">
        <v>1406</v>
      </c>
      <c r="I469" s="59" t="s">
        <v>1407</v>
      </c>
      <c r="J469" s="58">
        <v>210</v>
      </c>
      <c r="K469" s="59">
        <v>170.37993</v>
      </c>
      <c r="L469" s="59">
        <v>0.81133299999999997</v>
      </c>
    </row>
    <row r="470" spans="1:12" ht="17.25" thickBot="1" x14ac:dyDescent="0.35">
      <c r="A470" s="57">
        <v>44691</v>
      </c>
      <c r="B470" s="58" t="s">
        <v>1410</v>
      </c>
      <c r="C470" s="58" t="s">
        <v>1411</v>
      </c>
      <c r="D470" s="58"/>
      <c r="E470" s="54" t="s">
        <v>1299</v>
      </c>
      <c r="F470" s="55" t="s">
        <v>536</v>
      </c>
      <c r="G470" s="58">
        <v>8071</v>
      </c>
      <c r="H470" s="58" t="s">
        <v>1412</v>
      </c>
      <c r="I470" s="59" t="s">
        <v>1413</v>
      </c>
      <c r="J470" s="58">
        <v>300</v>
      </c>
      <c r="K470" s="59">
        <v>5070</v>
      </c>
      <c r="L470" s="59">
        <v>16.899999999999999</v>
      </c>
    </row>
    <row r="471" spans="1:12" ht="17.25" thickBot="1" x14ac:dyDescent="0.35">
      <c r="A471" s="57">
        <v>44692</v>
      </c>
      <c r="B471" s="58" t="s">
        <v>1108</v>
      </c>
      <c r="C471" s="58" t="s">
        <v>1109</v>
      </c>
      <c r="D471" s="58"/>
      <c r="E471" s="54" t="s">
        <v>1299</v>
      </c>
      <c r="F471" s="55" t="s">
        <v>536</v>
      </c>
      <c r="G471" s="58">
        <v>96941</v>
      </c>
      <c r="H471" s="58" t="s">
        <v>1173</v>
      </c>
      <c r="I471" s="59" t="s">
        <v>1103</v>
      </c>
      <c r="J471" s="58">
        <v>800</v>
      </c>
      <c r="K471" s="59">
        <v>30800</v>
      </c>
      <c r="L471" s="59">
        <v>38.5</v>
      </c>
    </row>
    <row r="472" spans="1:12" ht="17.25" thickBot="1" x14ac:dyDescent="0.35">
      <c r="A472" s="57">
        <v>44692</v>
      </c>
      <c r="B472" s="58" t="s">
        <v>355</v>
      </c>
      <c r="C472" s="58" t="s">
        <v>356</v>
      </c>
      <c r="D472" s="58"/>
      <c r="E472" s="54" t="s">
        <v>1299</v>
      </c>
      <c r="F472" s="55" t="s">
        <v>552</v>
      </c>
      <c r="G472" s="58">
        <v>96943</v>
      </c>
      <c r="H472" s="58" t="s">
        <v>1116</v>
      </c>
      <c r="I472" s="59" t="s">
        <v>1103</v>
      </c>
      <c r="J472" s="58">
        <v>1400</v>
      </c>
      <c r="K472" s="59">
        <v>654.5</v>
      </c>
      <c r="L472" s="59">
        <v>0.46750000000000003</v>
      </c>
    </row>
    <row r="473" spans="1:12" ht="17.25" thickBot="1" x14ac:dyDescent="0.35">
      <c r="A473" s="57">
        <v>44692</v>
      </c>
      <c r="B473" s="58" t="s">
        <v>1108</v>
      </c>
      <c r="C473" s="58" t="s">
        <v>1109</v>
      </c>
      <c r="D473" s="58"/>
      <c r="E473" s="54" t="s">
        <v>1299</v>
      </c>
      <c r="F473" s="55" t="s">
        <v>552</v>
      </c>
      <c r="G473" s="58">
        <v>96944</v>
      </c>
      <c r="H473" s="58" t="s">
        <v>1116</v>
      </c>
      <c r="I473" s="59" t="s">
        <v>1103</v>
      </c>
      <c r="J473" s="58">
        <v>40</v>
      </c>
      <c r="K473" s="59">
        <v>1540</v>
      </c>
      <c r="L473" s="59">
        <v>38.5</v>
      </c>
    </row>
    <row r="474" spans="1:12" ht="17.25" thickBot="1" x14ac:dyDescent="0.35">
      <c r="A474" s="57">
        <v>44692</v>
      </c>
      <c r="B474" s="58" t="s">
        <v>1104</v>
      </c>
      <c r="C474" s="58" t="s">
        <v>1105</v>
      </c>
      <c r="D474" s="58"/>
      <c r="E474" s="54" t="s">
        <v>1299</v>
      </c>
      <c r="F474" s="55" t="s">
        <v>536</v>
      </c>
      <c r="G474" s="58">
        <v>96942</v>
      </c>
      <c r="H474" s="58" t="s">
        <v>1173</v>
      </c>
      <c r="I474" s="59" t="s">
        <v>1103</v>
      </c>
      <c r="J474" s="58">
        <v>400</v>
      </c>
      <c r="K474" s="59">
        <v>699.6</v>
      </c>
      <c r="L474" s="59">
        <v>1.7490000000000001</v>
      </c>
    </row>
    <row r="475" spans="1:12" ht="17.25" thickBot="1" x14ac:dyDescent="0.35">
      <c r="A475" s="57">
        <v>44692</v>
      </c>
      <c r="B475" s="58" t="s">
        <v>1149</v>
      </c>
      <c r="C475" s="58" t="s">
        <v>1150</v>
      </c>
      <c r="D475" s="58"/>
      <c r="E475" s="54" t="s">
        <v>1299</v>
      </c>
      <c r="F475" s="55" t="s">
        <v>536</v>
      </c>
      <c r="G475" s="58">
        <v>1727</v>
      </c>
      <c r="H475" s="58" t="s">
        <v>1152</v>
      </c>
      <c r="I475" s="59" t="s">
        <v>1148</v>
      </c>
      <c r="J475" s="58">
        <v>100</v>
      </c>
      <c r="K475" s="59">
        <v>13000</v>
      </c>
      <c r="L475" s="59">
        <v>130</v>
      </c>
    </row>
    <row r="476" spans="1:12" ht="17.25" thickBot="1" x14ac:dyDescent="0.35">
      <c r="A476" s="57">
        <v>44692</v>
      </c>
      <c r="B476" s="58" t="s">
        <v>17</v>
      </c>
      <c r="C476" s="58" t="s">
        <v>74</v>
      </c>
      <c r="D476" s="58"/>
      <c r="E476" s="54" t="s">
        <v>1299</v>
      </c>
      <c r="F476" s="55" t="s">
        <v>1155</v>
      </c>
      <c r="G476" s="58">
        <v>27186</v>
      </c>
      <c r="H476" s="58" t="s">
        <v>1154</v>
      </c>
      <c r="I476" s="59" t="s">
        <v>1414</v>
      </c>
      <c r="J476" s="58">
        <v>200</v>
      </c>
      <c r="K476" s="59">
        <v>3400</v>
      </c>
      <c r="L476" s="59">
        <v>17</v>
      </c>
    </row>
    <row r="477" spans="1:12" ht="17.25" thickBot="1" x14ac:dyDescent="0.35">
      <c r="A477" s="57">
        <v>44692</v>
      </c>
      <c r="B477" s="58" t="s">
        <v>1415</v>
      </c>
      <c r="C477" s="58" t="s">
        <v>1416</v>
      </c>
      <c r="D477" s="58"/>
      <c r="E477" s="54" t="s">
        <v>1299</v>
      </c>
      <c r="F477" s="55" t="s">
        <v>1417</v>
      </c>
      <c r="G477" s="58">
        <v>1720</v>
      </c>
      <c r="H477" s="58" t="s">
        <v>1418</v>
      </c>
      <c r="I477" s="59" t="s">
        <v>1148</v>
      </c>
      <c r="J477" s="58">
        <v>40</v>
      </c>
      <c r="K477" s="59">
        <v>6680</v>
      </c>
      <c r="L477" s="59">
        <v>167</v>
      </c>
    </row>
    <row r="478" spans="1:12" ht="17.25" thickBot="1" x14ac:dyDescent="0.35">
      <c r="A478" s="57">
        <v>44692</v>
      </c>
      <c r="B478" s="58" t="s">
        <v>1071</v>
      </c>
      <c r="C478" s="58" t="s">
        <v>1072</v>
      </c>
      <c r="D478" s="58"/>
      <c r="E478" s="54" t="s">
        <v>1299</v>
      </c>
      <c r="F478" s="55" t="s">
        <v>552</v>
      </c>
      <c r="G478" s="58">
        <v>9714</v>
      </c>
      <c r="H478" s="58" t="s">
        <v>1074</v>
      </c>
      <c r="I478" s="59" t="s">
        <v>1070</v>
      </c>
      <c r="J478" s="58">
        <v>1500</v>
      </c>
      <c r="K478" s="59">
        <v>738</v>
      </c>
      <c r="L478" s="59">
        <v>0.49199999999999999</v>
      </c>
    </row>
    <row r="479" spans="1:12" ht="17.25" thickBot="1" x14ac:dyDescent="0.35">
      <c r="A479" s="57">
        <v>44693</v>
      </c>
      <c r="B479" s="58" t="s">
        <v>51</v>
      </c>
      <c r="C479" s="58" t="s">
        <v>131</v>
      </c>
      <c r="D479" s="58"/>
      <c r="E479" s="54" t="s">
        <v>1299</v>
      </c>
      <c r="F479" s="55" t="s">
        <v>342</v>
      </c>
      <c r="G479" s="58">
        <v>67657</v>
      </c>
      <c r="H479" s="58" t="s">
        <v>200</v>
      </c>
      <c r="I479" s="59" t="s">
        <v>1419</v>
      </c>
      <c r="J479" s="58">
        <v>900</v>
      </c>
      <c r="K479" s="59">
        <v>140.69997000000001</v>
      </c>
      <c r="L479" s="59">
        <v>0.15633330000000001</v>
      </c>
    </row>
    <row r="480" spans="1:12" ht="17.25" thickBot="1" x14ac:dyDescent="0.35">
      <c r="A480" s="57">
        <v>44693</v>
      </c>
      <c r="B480" s="58" t="s">
        <v>53</v>
      </c>
      <c r="C480" s="58" t="s">
        <v>133</v>
      </c>
      <c r="D480" s="58"/>
      <c r="E480" s="54" t="s">
        <v>1299</v>
      </c>
      <c r="F480" s="55" t="s">
        <v>342</v>
      </c>
      <c r="G480" s="58">
        <v>67658</v>
      </c>
      <c r="H480" s="58" t="s">
        <v>200</v>
      </c>
      <c r="I480" s="59" t="s">
        <v>1419</v>
      </c>
      <c r="J480" s="58">
        <v>12</v>
      </c>
      <c r="K480" s="59">
        <v>372.6</v>
      </c>
      <c r="L480" s="59">
        <v>31.05</v>
      </c>
    </row>
    <row r="481" spans="1:12" ht="17.25" thickBot="1" x14ac:dyDescent="0.35">
      <c r="A481" s="57">
        <v>44693</v>
      </c>
      <c r="B481" s="58" t="s">
        <v>1420</v>
      </c>
      <c r="C481" s="58" t="s">
        <v>1421</v>
      </c>
      <c r="D481" s="58"/>
      <c r="E481" s="54" t="s">
        <v>1299</v>
      </c>
      <c r="F481" s="55" t="s">
        <v>274</v>
      </c>
      <c r="G481" s="58">
        <v>970090287</v>
      </c>
      <c r="H481" s="58" t="s">
        <v>1422</v>
      </c>
      <c r="I481" s="59" t="s">
        <v>1423</v>
      </c>
      <c r="J481" s="58">
        <v>168</v>
      </c>
      <c r="K481" s="59">
        <v>2958.1999439999995</v>
      </c>
      <c r="L481" s="59">
        <v>17.608332999999998</v>
      </c>
    </row>
    <row r="482" spans="1:12" ht="17.25" thickBot="1" x14ac:dyDescent="0.35">
      <c r="A482" s="57">
        <v>44694</v>
      </c>
      <c r="B482" s="58" t="s">
        <v>1065</v>
      </c>
      <c r="C482" s="58" t="s">
        <v>1066</v>
      </c>
      <c r="D482" s="58"/>
      <c r="E482" s="54" t="s">
        <v>1299</v>
      </c>
      <c r="F482" s="55" t="s">
        <v>1069</v>
      </c>
      <c r="G482" s="58">
        <v>10410177</v>
      </c>
      <c r="H482" s="58" t="s">
        <v>1068</v>
      </c>
      <c r="I482" s="59" t="s">
        <v>1064</v>
      </c>
      <c r="J482" s="58">
        <v>448</v>
      </c>
      <c r="K482" s="59">
        <v>6621.5199993599999</v>
      </c>
      <c r="L482" s="59">
        <v>14.78017857</v>
      </c>
    </row>
    <row r="483" spans="1:12" ht="17.25" thickBot="1" x14ac:dyDescent="0.35">
      <c r="A483" s="57">
        <v>44694</v>
      </c>
      <c r="B483" s="58" t="s">
        <v>1065</v>
      </c>
      <c r="C483" s="58" t="s">
        <v>1066</v>
      </c>
      <c r="D483" s="58"/>
      <c r="E483" s="54" t="s">
        <v>1299</v>
      </c>
      <c r="F483" s="55" t="s">
        <v>1069</v>
      </c>
      <c r="G483" s="58">
        <v>10410176</v>
      </c>
      <c r="H483" s="58" t="s">
        <v>1424</v>
      </c>
      <c r="I483" s="59" t="s">
        <v>1064</v>
      </c>
      <c r="J483" s="58">
        <v>280</v>
      </c>
      <c r="K483" s="59">
        <v>4138.4499996000004</v>
      </c>
      <c r="L483" s="59">
        <v>14.78017857</v>
      </c>
    </row>
    <row r="484" spans="1:12" ht="17.25" thickBot="1" x14ac:dyDescent="0.35">
      <c r="A484" s="57">
        <v>44694</v>
      </c>
      <c r="B484" s="58" t="s">
        <v>10</v>
      </c>
      <c r="C484" s="58" t="s">
        <v>67</v>
      </c>
      <c r="D484" s="58"/>
      <c r="E484" s="54" t="s">
        <v>1299</v>
      </c>
      <c r="F484" s="55" t="s">
        <v>274</v>
      </c>
      <c r="G484" s="58">
        <v>62059</v>
      </c>
      <c r="H484" s="58" t="s">
        <v>157</v>
      </c>
      <c r="I484" s="59" t="s">
        <v>1425</v>
      </c>
      <c r="J484" s="58">
        <v>400</v>
      </c>
      <c r="K484" s="59">
        <v>100</v>
      </c>
      <c r="L484" s="59">
        <v>0.25</v>
      </c>
    </row>
    <row r="485" spans="1:12" ht="17.25" thickBot="1" x14ac:dyDescent="0.35">
      <c r="A485" s="57">
        <v>44694</v>
      </c>
      <c r="B485" s="58" t="s">
        <v>21</v>
      </c>
      <c r="C485" s="58" t="s">
        <v>78</v>
      </c>
      <c r="D485" s="58"/>
      <c r="E485" s="54" t="s">
        <v>1299</v>
      </c>
      <c r="F485" s="55" t="s">
        <v>274</v>
      </c>
      <c r="G485" s="58">
        <v>20397</v>
      </c>
      <c r="H485" s="58" t="s">
        <v>163</v>
      </c>
      <c r="I485" s="59" t="s">
        <v>1426</v>
      </c>
      <c r="J485" s="58">
        <v>400</v>
      </c>
      <c r="K485" s="59">
        <v>76</v>
      </c>
      <c r="L485" s="59">
        <v>0.19</v>
      </c>
    </row>
    <row r="486" spans="1:12" ht="17.25" thickBot="1" x14ac:dyDescent="0.35">
      <c r="A486" s="57">
        <v>44694</v>
      </c>
      <c r="B486" s="58" t="s">
        <v>20</v>
      </c>
      <c r="C486" s="58" t="s">
        <v>77</v>
      </c>
      <c r="D486" s="58"/>
      <c r="E486" s="54" t="s">
        <v>1299</v>
      </c>
      <c r="F486" s="55" t="s">
        <v>274</v>
      </c>
      <c r="G486" s="58">
        <v>20397</v>
      </c>
      <c r="H486" s="58" t="s">
        <v>163</v>
      </c>
      <c r="I486" s="59" t="s">
        <v>1426</v>
      </c>
      <c r="J486" s="58">
        <v>600</v>
      </c>
      <c r="K486" s="59">
        <v>649.99980000000005</v>
      </c>
      <c r="L486" s="59">
        <v>1.0833330000000001</v>
      </c>
    </row>
    <row r="487" spans="1:12" ht="17.25" thickBot="1" x14ac:dyDescent="0.35">
      <c r="A487" s="57">
        <v>44694</v>
      </c>
      <c r="B487" s="58" t="s">
        <v>22</v>
      </c>
      <c r="C487" s="58" t="s">
        <v>79</v>
      </c>
      <c r="D487" s="58"/>
      <c r="E487" s="54" t="s">
        <v>1299</v>
      </c>
      <c r="F487" s="55" t="s">
        <v>274</v>
      </c>
      <c r="G487" s="58">
        <v>20397</v>
      </c>
      <c r="H487" s="58" t="s">
        <v>163</v>
      </c>
      <c r="I487" s="59" t="s">
        <v>1426</v>
      </c>
      <c r="J487" s="58">
        <v>400</v>
      </c>
      <c r="K487" s="59">
        <v>1200</v>
      </c>
      <c r="L487" s="59">
        <v>3</v>
      </c>
    </row>
    <row r="488" spans="1:12" ht="17.25" thickBot="1" x14ac:dyDescent="0.35">
      <c r="A488" s="57">
        <v>44694</v>
      </c>
      <c r="B488" s="58" t="s">
        <v>23</v>
      </c>
      <c r="C488" s="58" t="s">
        <v>80</v>
      </c>
      <c r="D488" s="58"/>
      <c r="E488" s="54" t="s">
        <v>1299</v>
      </c>
      <c r="F488" s="55" t="s">
        <v>274</v>
      </c>
      <c r="G488" s="58">
        <v>20397</v>
      </c>
      <c r="H488" s="58" t="s">
        <v>163</v>
      </c>
      <c r="I488" s="59" t="s">
        <v>1426</v>
      </c>
      <c r="J488" s="58">
        <v>20</v>
      </c>
      <c r="K488" s="59">
        <v>76</v>
      </c>
      <c r="L488" s="59">
        <v>3.8</v>
      </c>
    </row>
    <row r="489" spans="1:12" ht="17.25" thickBot="1" x14ac:dyDescent="0.35">
      <c r="A489" s="57">
        <v>44697</v>
      </c>
      <c r="B489" s="58" t="s">
        <v>1427</v>
      </c>
      <c r="C489" s="58" t="s">
        <v>1428</v>
      </c>
      <c r="D489" s="58"/>
      <c r="E489" s="54" t="s">
        <v>1299</v>
      </c>
      <c r="F489" s="55" t="s">
        <v>274</v>
      </c>
      <c r="G489" s="58">
        <v>64318</v>
      </c>
      <c r="H489" s="58" t="s">
        <v>952</v>
      </c>
      <c r="I489" s="59" t="s">
        <v>948</v>
      </c>
      <c r="J489" s="58">
        <v>1200</v>
      </c>
      <c r="K489" s="59">
        <v>738.9999959999999</v>
      </c>
      <c r="L489" s="59">
        <v>0.61583332999999996</v>
      </c>
    </row>
    <row r="490" spans="1:12" ht="17.25" thickBot="1" x14ac:dyDescent="0.35">
      <c r="A490" s="57">
        <v>44697</v>
      </c>
      <c r="B490" s="58" t="s">
        <v>1429</v>
      </c>
      <c r="C490" s="58" t="s">
        <v>1430</v>
      </c>
      <c r="D490" s="58"/>
      <c r="E490" s="54" t="s">
        <v>1299</v>
      </c>
      <c r="F490" s="55" t="s">
        <v>1431</v>
      </c>
      <c r="G490" s="58">
        <v>6100080674</v>
      </c>
      <c r="H490" s="58" t="s">
        <v>1432</v>
      </c>
      <c r="I490" s="59" t="s">
        <v>1433</v>
      </c>
      <c r="J490" s="58">
        <v>100</v>
      </c>
      <c r="K490" s="59">
        <v>4116</v>
      </c>
      <c r="L490" s="59">
        <v>41.16</v>
      </c>
    </row>
    <row r="491" spans="1:12" ht="17.25" thickBot="1" x14ac:dyDescent="0.35">
      <c r="A491" s="57">
        <v>44697</v>
      </c>
      <c r="B491" s="58" t="s">
        <v>1427</v>
      </c>
      <c r="C491" s="58" t="s">
        <v>1428</v>
      </c>
      <c r="D491" s="58"/>
      <c r="E491" s="54" t="s">
        <v>1299</v>
      </c>
      <c r="F491" s="55" t="s">
        <v>274</v>
      </c>
      <c r="G491" s="58">
        <v>64318</v>
      </c>
      <c r="H491" s="58" t="s">
        <v>952</v>
      </c>
      <c r="I491" s="59" t="s">
        <v>948</v>
      </c>
      <c r="J491" s="58">
        <v>1200</v>
      </c>
      <c r="K491" s="59">
        <v>738.9999959999999</v>
      </c>
      <c r="L491" s="59">
        <v>0.61583332999999996</v>
      </c>
    </row>
    <row r="492" spans="1:12" ht="17.25" thickBot="1" x14ac:dyDescent="0.35">
      <c r="A492" s="57">
        <v>44697</v>
      </c>
      <c r="B492" s="58" t="s">
        <v>1245</v>
      </c>
      <c r="C492" s="58" t="s">
        <v>1246</v>
      </c>
      <c r="D492" s="58"/>
      <c r="E492" s="54" t="s">
        <v>1299</v>
      </c>
      <c r="F492" s="55" t="s">
        <v>536</v>
      </c>
      <c r="G492" s="58">
        <v>4505185466</v>
      </c>
      <c r="H492" s="58" t="s">
        <v>1434</v>
      </c>
      <c r="I492" s="59" t="s">
        <v>897</v>
      </c>
      <c r="J492" s="58">
        <v>375</v>
      </c>
      <c r="K492" s="59">
        <v>800.25</v>
      </c>
      <c r="L492" s="59">
        <v>2.1339999999999999</v>
      </c>
    </row>
    <row r="493" spans="1:12" ht="17.25" thickBot="1" x14ac:dyDescent="0.35">
      <c r="A493" s="57">
        <v>44698</v>
      </c>
      <c r="B493" s="58" t="s">
        <v>1435</v>
      </c>
      <c r="C493" s="58" t="s">
        <v>1436</v>
      </c>
      <c r="D493" s="58"/>
      <c r="E493" s="54" t="s">
        <v>1299</v>
      </c>
      <c r="F493" s="55" t="s">
        <v>274</v>
      </c>
      <c r="G493" s="58">
        <v>60857534</v>
      </c>
      <c r="H493" s="58" t="s">
        <v>181</v>
      </c>
      <c r="I493" s="59" t="s">
        <v>475</v>
      </c>
      <c r="J493" s="58">
        <v>600</v>
      </c>
      <c r="K493" s="59">
        <v>294</v>
      </c>
      <c r="L493" s="59">
        <v>0.49</v>
      </c>
    </row>
    <row r="494" spans="1:12" ht="17.25" thickBot="1" x14ac:dyDescent="0.35">
      <c r="A494" s="57">
        <v>44698</v>
      </c>
      <c r="B494" s="58" t="s">
        <v>1437</v>
      </c>
      <c r="C494" s="58" t="s">
        <v>1438</v>
      </c>
      <c r="D494" s="58"/>
      <c r="E494" s="54" t="s">
        <v>1299</v>
      </c>
      <c r="F494" s="55" t="s">
        <v>274</v>
      </c>
      <c r="G494" s="58">
        <v>546</v>
      </c>
      <c r="H494" s="58" t="s">
        <v>1439</v>
      </c>
      <c r="I494" s="59" t="s">
        <v>1440</v>
      </c>
      <c r="J494" s="58">
        <v>50</v>
      </c>
      <c r="K494" s="59">
        <v>1431.5</v>
      </c>
      <c r="L494" s="59">
        <v>28.63</v>
      </c>
    </row>
    <row r="495" spans="1:12" ht="17.25" thickBot="1" x14ac:dyDescent="0.35">
      <c r="A495" s="57">
        <v>44698</v>
      </c>
      <c r="B495" s="58" t="s">
        <v>1441</v>
      </c>
      <c r="C495" s="58" t="s">
        <v>1442</v>
      </c>
      <c r="D495" s="58"/>
      <c r="E495" s="54" t="s">
        <v>1299</v>
      </c>
      <c r="F495" s="55" t="s">
        <v>1250</v>
      </c>
      <c r="G495" s="58">
        <v>20441</v>
      </c>
      <c r="H495" s="58" t="s">
        <v>1443</v>
      </c>
      <c r="I495" s="59" t="s">
        <v>1426</v>
      </c>
      <c r="J495" s="58">
        <v>5</v>
      </c>
      <c r="K495" s="59">
        <v>80</v>
      </c>
      <c r="L495" s="59">
        <v>16</v>
      </c>
    </row>
    <row r="496" spans="1:12" ht="17.25" thickBot="1" x14ac:dyDescent="0.35">
      <c r="A496" s="57">
        <v>44699</v>
      </c>
      <c r="B496" s="58" t="s">
        <v>1136</v>
      </c>
      <c r="C496" s="58" t="s">
        <v>1137</v>
      </c>
      <c r="D496" s="58"/>
      <c r="E496" s="54" t="s">
        <v>1299</v>
      </c>
      <c r="F496" s="55" t="s">
        <v>536</v>
      </c>
      <c r="G496" s="58">
        <v>1869</v>
      </c>
      <c r="H496" s="58" t="s">
        <v>1139</v>
      </c>
      <c r="I496" s="59" t="s">
        <v>1135</v>
      </c>
      <c r="J496" s="58">
        <v>200</v>
      </c>
      <c r="K496" s="59">
        <v>2156</v>
      </c>
      <c r="L496" s="59">
        <v>10.78</v>
      </c>
    </row>
    <row r="497" spans="1:12" ht="17.25" thickBot="1" x14ac:dyDescent="0.35">
      <c r="A497" s="57">
        <v>44699</v>
      </c>
      <c r="B497" s="58" t="s">
        <v>1444</v>
      </c>
      <c r="C497" s="58" t="s">
        <v>1445</v>
      </c>
      <c r="D497" s="58"/>
      <c r="E497" s="54" t="s">
        <v>1299</v>
      </c>
      <c r="F497" s="55" t="s">
        <v>1446</v>
      </c>
      <c r="G497" s="58">
        <v>38508</v>
      </c>
      <c r="H497" s="58" t="s">
        <v>1447</v>
      </c>
      <c r="I497" s="59" t="s">
        <v>515</v>
      </c>
      <c r="J497" s="58">
        <v>330</v>
      </c>
      <c r="K497" s="59">
        <v>9481.9988999999987</v>
      </c>
      <c r="L497" s="59">
        <v>28.733329999999999</v>
      </c>
    </row>
    <row r="498" spans="1:12" ht="17.25" thickBot="1" x14ac:dyDescent="0.35">
      <c r="A498" s="57">
        <v>44700</v>
      </c>
      <c r="B498" s="58" t="s">
        <v>9</v>
      </c>
      <c r="C498" s="58" t="s">
        <v>66</v>
      </c>
      <c r="D498" s="58"/>
      <c r="E498" s="54" t="s">
        <v>1299</v>
      </c>
      <c r="F498" s="55" t="s">
        <v>274</v>
      </c>
      <c r="G498" s="58">
        <v>9940002644</v>
      </c>
      <c r="H498" s="58" t="s">
        <v>156</v>
      </c>
      <c r="I498" s="59" t="s">
        <v>211</v>
      </c>
      <c r="J498" s="58">
        <v>900</v>
      </c>
      <c r="K498" s="59">
        <v>3611.9997000000003</v>
      </c>
      <c r="L498" s="59">
        <v>4.0133330000000003</v>
      </c>
    </row>
    <row r="499" spans="1:12" ht="17.25" thickBot="1" x14ac:dyDescent="0.35">
      <c r="A499" s="57">
        <v>44701</v>
      </c>
      <c r="B499" s="58" t="e">
        <v>#N/A</v>
      </c>
      <c r="C499" s="60" t="s">
        <v>1448</v>
      </c>
      <c r="D499" s="58"/>
      <c r="E499" s="54" t="s">
        <v>1299</v>
      </c>
      <c r="F499" s="55" t="s">
        <v>1361</v>
      </c>
      <c r="G499" s="58">
        <v>51400</v>
      </c>
      <c r="H499" s="58" t="s">
        <v>1362</v>
      </c>
      <c r="I499" s="59" t="s">
        <v>1363</v>
      </c>
      <c r="J499" s="58">
        <v>660</v>
      </c>
      <c r="K499" s="59">
        <v>1199.4397800000002</v>
      </c>
      <c r="L499" s="59">
        <v>1.8173330000000001</v>
      </c>
    </row>
    <row r="500" spans="1:12" ht="17.25" thickBot="1" x14ac:dyDescent="0.35">
      <c r="A500" s="57">
        <v>44701</v>
      </c>
      <c r="B500" s="58" t="e">
        <v>#N/A</v>
      </c>
      <c r="C500" s="60" t="s">
        <v>1448</v>
      </c>
      <c r="D500" s="58"/>
      <c r="E500" s="54" t="s">
        <v>1299</v>
      </c>
      <c r="F500" s="55" t="s">
        <v>1361</v>
      </c>
      <c r="G500" s="58">
        <v>51435</v>
      </c>
      <c r="H500" s="58" t="s">
        <v>1362</v>
      </c>
      <c r="I500" s="59" t="s">
        <v>1363</v>
      </c>
      <c r="J500" s="58">
        <v>19080</v>
      </c>
      <c r="K500" s="59">
        <v>34674.713640000002</v>
      </c>
      <c r="L500" s="59">
        <v>1.8173330000000001</v>
      </c>
    </row>
    <row r="501" spans="1:12" ht="17.25" thickBot="1" x14ac:dyDescent="0.35">
      <c r="A501" s="57">
        <v>44701</v>
      </c>
      <c r="B501" s="58" t="e">
        <v>#N/A</v>
      </c>
      <c r="C501" s="60" t="s">
        <v>386</v>
      </c>
      <c r="D501" s="58"/>
      <c r="E501" s="54" t="s">
        <v>1299</v>
      </c>
      <c r="F501" s="55" t="s">
        <v>1361</v>
      </c>
      <c r="G501" s="58">
        <v>51436</v>
      </c>
      <c r="H501" s="58" t="s">
        <v>1362</v>
      </c>
      <c r="I501" s="59" t="s">
        <v>1363</v>
      </c>
      <c r="J501" s="58">
        <v>1500</v>
      </c>
      <c r="K501" s="59">
        <v>8070</v>
      </c>
      <c r="L501" s="59">
        <v>5.38</v>
      </c>
    </row>
    <row r="502" spans="1:12" ht="17.25" thickBot="1" x14ac:dyDescent="0.35">
      <c r="A502" s="57">
        <v>44701</v>
      </c>
      <c r="B502" s="58" t="e">
        <v>#N/A</v>
      </c>
      <c r="C502" s="60" t="s">
        <v>1449</v>
      </c>
      <c r="D502" s="58"/>
      <c r="E502" s="54" t="s">
        <v>1299</v>
      </c>
      <c r="F502" s="55" t="s">
        <v>1361</v>
      </c>
      <c r="G502" s="58">
        <v>51436</v>
      </c>
      <c r="H502" s="58" t="s">
        <v>1362</v>
      </c>
      <c r="I502" s="59" t="s">
        <v>1363</v>
      </c>
      <c r="J502" s="58">
        <v>80</v>
      </c>
      <c r="K502" s="59">
        <v>74</v>
      </c>
      <c r="L502" s="59">
        <v>0.92500000000000004</v>
      </c>
    </row>
    <row r="503" spans="1:12" ht="17.25" thickBot="1" x14ac:dyDescent="0.35">
      <c r="A503" s="57">
        <v>44701</v>
      </c>
      <c r="B503" s="58" t="e">
        <v>#N/A</v>
      </c>
      <c r="C503" s="60" t="s">
        <v>1450</v>
      </c>
      <c r="D503" s="58"/>
      <c r="E503" s="54" t="s">
        <v>1299</v>
      </c>
      <c r="F503" s="55" t="s">
        <v>1361</v>
      </c>
      <c r="G503" s="58">
        <v>51436</v>
      </c>
      <c r="H503" s="58" t="s">
        <v>1362</v>
      </c>
      <c r="I503" s="59" t="s">
        <v>1363</v>
      </c>
      <c r="J503" s="58">
        <v>20</v>
      </c>
      <c r="K503" s="59">
        <v>755</v>
      </c>
      <c r="L503" s="59">
        <v>37.75</v>
      </c>
    </row>
    <row r="504" spans="1:12" ht="17.25" thickBot="1" x14ac:dyDescent="0.35">
      <c r="A504" s="57">
        <v>44701</v>
      </c>
      <c r="B504" s="58" t="e">
        <v>#N/A</v>
      </c>
      <c r="C504" s="60" t="s">
        <v>1451</v>
      </c>
      <c r="D504" s="58"/>
      <c r="E504" s="54" t="s">
        <v>1299</v>
      </c>
      <c r="F504" s="55" t="s">
        <v>1361</v>
      </c>
      <c r="G504" s="58">
        <v>51436</v>
      </c>
      <c r="H504" s="58" t="s">
        <v>1362</v>
      </c>
      <c r="I504" s="59" t="s">
        <v>1363</v>
      </c>
      <c r="J504" s="58">
        <v>84</v>
      </c>
      <c r="K504" s="59">
        <v>5221.9994399999996</v>
      </c>
      <c r="L504" s="59">
        <v>62.16666</v>
      </c>
    </row>
    <row r="505" spans="1:12" ht="17.25" thickBot="1" x14ac:dyDescent="0.35">
      <c r="A505" s="57">
        <v>44701</v>
      </c>
      <c r="B505" s="58" t="e">
        <v>#N/A</v>
      </c>
      <c r="C505" s="60" t="s">
        <v>1452</v>
      </c>
      <c r="D505" s="58"/>
      <c r="E505" s="54" t="s">
        <v>1299</v>
      </c>
      <c r="F505" s="55" t="s">
        <v>1361</v>
      </c>
      <c r="G505" s="58">
        <v>51436</v>
      </c>
      <c r="H505" s="58" t="s">
        <v>1362</v>
      </c>
      <c r="I505" s="59" t="s">
        <v>1363</v>
      </c>
      <c r="J505" s="58">
        <v>1</v>
      </c>
      <c r="K505" s="59">
        <v>606</v>
      </c>
      <c r="L505" s="59">
        <v>606</v>
      </c>
    </row>
    <row r="506" spans="1:12" ht="17.25" thickBot="1" x14ac:dyDescent="0.35">
      <c r="A506" s="57">
        <v>44701</v>
      </c>
      <c r="B506" s="58" t="e">
        <v>#N/A</v>
      </c>
      <c r="C506" s="60" t="s">
        <v>434</v>
      </c>
      <c r="D506" s="58"/>
      <c r="E506" s="54" t="s">
        <v>1299</v>
      </c>
      <c r="F506" s="55" t="s">
        <v>1361</v>
      </c>
      <c r="G506" s="58">
        <v>51436</v>
      </c>
      <c r="H506" s="58" t="s">
        <v>1362</v>
      </c>
      <c r="I506" s="59" t="s">
        <v>1363</v>
      </c>
      <c r="J506" s="58">
        <v>416</v>
      </c>
      <c r="K506" s="59">
        <v>4277</v>
      </c>
      <c r="L506" s="59">
        <v>10.28125</v>
      </c>
    </row>
    <row r="507" spans="1:12" ht="17.25" thickBot="1" x14ac:dyDescent="0.35">
      <c r="A507" s="57">
        <v>44701</v>
      </c>
      <c r="B507" s="58" t="e">
        <v>#N/A</v>
      </c>
      <c r="C507" s="60" t="s">
        <v>1453</v>
      </c>
      <c r="D507" s="58"/>
      <c r="E507" s="54" t="s">
        <v>1299</v>
      </c>
      <c r="F507" s="55" t="s">
        <v>1361</v>
      </c>
      <c r="G507" s="58">
        <v>51436</v>
      </c>
      <c r="H507" s="58" t="s">
        <v>1362</v>
      </c>
      <c r="I507" s="59" t="s">
        <v>1363</v>
      </c>
      <c r="J507" s="58">
        <v>180</v>
      </c>
      <c r="K507" s="59">
        <v>799.99919999999997</v>
      </c>
      <c r="L507" s="59">
        <v>4.4444400000000002</v>
      </c>
    </row>
    <row r="508" spans="1:12" ht="17.25" thickBot="1" x14ac:dyDescent="0.35">
      <c r="A508" s="57">
        <v>44701</v>
      </c>
      <c r="B508" s="58" t="e">
        <v>#N/A</v>
      </c>
      <c r="C508" s="60" t="s">
        <v>1454</v>
      </c>
      <c r="D508" s="58"/>
      <c r="E508" s="54" t="s">
        <v>1299</v>
      </c>
      <c r="F508" s="55" t="s">
        <v>1361</v>
      </c>
      <c r="G508" s="58">
        <v>51436</v>
      </c>
      <c r="H508" s="58" t="s">
        <v>1362</v>
      </c>
      <c r="I508" s="59" t="s">
        <v>1363</v>
      </c>
      <c r="J508" s="58">
        <v>60</v>
      </c>
      <c r="K508" s="59">
        <v>1560</v>
      </c>
      <c r="L508" s="59">
        <v>26</v>
      </c>
    </row>
    <row r="509" spans="1:12" ht="17.25" thickBot="1" x14ac:dyDescent="0.35">
      <c r="A509" s="57">
        <v>44701</v>
      </c>
      <c r="B509" s="58" t="e">
        <v>#N/A</v>
      </c>
      <c r="C509" s="60" t="s">
        <v>1455</v>
      </c>
      <c r="D509" s="58"/>
      <c r="E509" s="54" t="s">
        <v>1299</v>
      </c>
      <c r="F509" s="55" t="s">
        <v>1361</v>
      </c>
      <c r="G509" s="58">
        <v>51436</v>
      </c>
      <c r="H509" s="58" t="s">
        <v>1362</v>
      </c>
      <c r="I509" s="59" t="s">
        <v>1363</v>
      </c>
      <c r="J509" s="58">
        <v>20</v>
      </c>
      <c r="K509" s="59">
        <v>7120</v>
      </c>
      <c r="L509" s="59">
        <v>356</v>
      </c>
    </row>
    <row r="510" spans="1:12" ht="17.25" thickBot="1" x14ac:dyDescent="0.35">
      <c r="A510" s="57">
        <v>44701</v>
      </c>
      <c r="B510" s="58" t="s">
        <v>1456</v>
      </c>
      <c r="C510" s="58" t="s">
        <v>1457</v>
      </c>
      <c r="D510" s="58"/>
      <c r="E510" s="54" t="s">
        <v>1299</v>
      </c>
      <c r="F510" s="55" t="s">
        <v>1361</v>
      </c>
      <c r="G510" s="58">
        <v>51436</v>
      </c>
      <c r="H510" s="58" t="s">
        <v>1362</v>
      </c>
      <c r="I510" s="59" t="s">
        <v>1363</v>
      </c>
      <c r="J510" s="58">
        <v>6</v>
      </c>
      <c r="K510" s="59">
        <v>756</v>
      </c>
      <c r="L510" s="59">
        <v>126</v>
      </c>
    </row>
    <row r="511" spans="1:12" ht="17.25" thickBot="1" x14ac:dyDescent="0.35">
      <c r="A511" s="57">
        <v>44701</v>
      </c>
      <c r="B511" s="58" t="s">
        <v>1458</v>
      </c>
      <c r="C511" s="58" t="s">
        <v>1459</v>
      </c>
      <c r="D511" s="58"/>
      <c r="E511" s="54" t="s">
        <v>1299</v>
      </c>
      <c r="F511" s="55" t="s">
        <v>1361</v>
      </c>
      <c r="G511" s="58">
        <v>51436</v>
      </c>
      <c r="H511" s="58" t="s">
        <v>1362</v>
      </c>
      <c r="I511" s="59" t="s">
        <v>1363</v>
      </c>
      <c r="J511" s="58">
        <v>120</v>
      </c>
      <c r="K511" s="59">
        <v>1230</v>
      </c>
      <c r="L511" s="59">
        <v>10.25</v>
      </c>
    </row>
    <row r="512" spans="1:12" ht="17.25" thickBot="1" x14ac:dyDescent="0.35">
      <c r="A512" s="57">
        <v>44701</v>
      </c>
      <c r="B512" s="58" t="e">
        <v>#N/A</v>
      </c>
      <c r="C512" s="60" t="s">
        <v>389</v>
      </c>
      <c r="D512" s="58"/>
      <c r="E512" s="54" t="s">
        <v>1299</v>
      </c>
      <c r="F512" s="55" t="s">
        <v>1361</v>
      </c>
      <c r="G512" s="58">
        <v>51436</v>
      </c>
      <c r="H512" s="58" t="s">
        <v>1362</v>
      </c>
      <c r="I512" s="59" t="s">
        <v>1363</v>
      </c>
      <c r="J512" s="58">
        <v>54</v>
      </c>
      <c r="K512" s="59">
        <v>1944</v>
      </c>
      <c r="L512" s="59">
        <v>36</v>
      </c>
    </row>
    <row r="513" spans="1:12" ht="17.25" thickBot="1" x14ac:dyDescent="0.35">
      <c r="A513" s="57">
        <v>44701</v>
      </c>
      <c r="B513" s="58" t="e">
        <v>#N/A</v>
      </c>
      <c r="C513" s="60" t="s">
        <v>1460</v>
      </c>
      <c r="D513" s="58"/>
      <c r="E513" s="54" t="s">
        <v>1299</v>
      </c>
      <c r="F513" s="55" t="s">
        <v>1361</v>
      </c>
      <c r="G513" s="58">
        <v>51436</v>
      </c>
      <c r="H513" s="58" t="s">
        <v>1362</v>
      </c>
      <c r="I513" s="59" t="s">
        <v>1363</v>
      </c>
      <c r="J513" s="58">
        <v>10</v>
      </c>
      <c r="K513" s="59">
        <v>700</v>
      </c>
      <c r="L513" s="59">
        <v>70</v>
      </c>
    </row>
    <row r="514" spans="1:12" ht="17.25" thickBot="1" x14ac:dyDescent="0.35">
      <c r="A514" s="57">
        <v>44701</v>
      </c>
      <c r="B514" s="58" t="e">
        <v>#N/A</v>
      </c>
      <c r="C514" s="60" t="s">
        <v>1461</v>
      </c>
      <c r="D514" s="58"/>
      <c r="E514" s="54" t="s">
        <v>1299</v>
      </c>
      <c r="F514" s="55" t="s">
        <v>1361</v>
      </c>
      <c r="G514" s="58">
        <v>51436</v>
      </c>
      <c r="H514" s="58" t="s">
        <v>1362</v>
      </c>
      <c r="I514" s="59" t="s">
        <v>1363</v>
      </c>
      <c r="J514" s="58">
        <v>1</v>
      </c>
      <c r="K514" s="59">
        <v>32</v>
      </c>
      <c r="L514" s="59">
        <v>32</v>
      </c>
    </row>
    <row r="515" spans="1:12" ht="17.25" thickBot="1" x14ac:dyDescent="0.35">
      <c r="A515" s="57">
        <v>44701</v>
      </c>
      <c r="B515" s="58" t="s">
        <v>1462</v>
      </c>
      <c r="C515" s="58" t="s">
        <v>1463</v>
      </c>
      <c r="D515" s="58"/>
      <c r="E515" s="54" t="s">
        <v>1299</v>
      </c>
      <c r="F515" s="55" t="s">
        <v>1361</v>
      </c>
      <c r="G515" s="58">
        <v>51436</v>
      </c>
      <c r="H515" s="58" t="s">
        <v>1362</v>
      </c>
      <c r="I515" s="59" t="s">
        <v>1363</v>
      </c>
      <c r="J515" s="58">
        <v>84</v>
      </c>
      <c r="K515" s="59">
        <v>130.4999976</v>
      </c>
      <c r="L515" s="59">
        <v>1.5535714</v>
      </c>
    </row>
    <row r="516" spans="1:12" ht="17.25" thickBot="1" x14ac:dyDescent="0.35">
      <c r="A516" s="57">
        <v>44701</v>
      </c>
      <c r="B516" s="58" t="e">
        <v>#N/A</v>
      </c>
      <c r="C516" s="60" t="s">
        <v>1464</v>
      </c>
      <c r="D516" s="58"/>
      <c r="E516" s="54" t="s">
        <v>1299</v>
      </c>
      <c r="F516" s="55" t="s">
        <v>1361</v>
      </c>
      <c r="G516" s="58">
        <v>51436</v>
      </c>
      <c r="H516" s="58" t="s">
        <v>1362</v>
      </c>
      <c r="I516" s="59" t="s">
        <v>1363</v>
      </c>
      <c r="J516" s="58">
        <v>6</v>
      </c>
      <c r="K516" s="59">
        <v>2835</v>
      </c>
      <c r="L516" s="59">
        <v>472.5</v>
      </c>
    </row>
    <row r="517" spans="1:12" ht="17.25" thickBot="1" x14ac:dyDescent="0.35">
      <c r="A517" s="57">
        <v>44701</v>
      </c>
      <c r="B517" s="58" t="e">
        <v>#N/A</v>
      </c>
      <c r="C517" s="60" t="s">
        <v>1465</v>
      </c>
      <c r="D517" s="58"/>
      <c r="E517" s="54" t="s">
        <v>1299</v>
      </c>
      <c r="F517" s="55" t="s">
        <v>1361</v>
      </c>
      <c r="G517" s="58">
        <v>51436</v>
      </c>
      <c r="H517" s="58" t="s">
        <v>1362</v>
      </c>
      <c r="I517" s="59" t="s">
        <v>1363</v>
      </c>
      <c r="J517" s="58">
        <v>40</v>
      </c>
      <c r="K517" s="59">
        <v>22</v>
      </c>
      <c r="L517" s="59">
        <v>0.55000000000000004</v>
      </c>
    </row>
    <row r="518" spans="1:12" ht="17.25" thickBot="1" x14ac:dyDescent="0.35">
      <c r="A518" s="57">
        <v>44701</v>
      </c>
      <c r="B518" s="58" t="s">
        <v>1466</v>
      </c>
      <c r="C518" s="58" t="s">
        <v>1467</v>
      </c>
      <c r="D518" s="58"/>
      <c r="E518" s="54" t="s">
        <v>1299</v>
      </c>
      <c r="F518" s="55" t="s">
        <v>1361</v>
      </c>
      <c r="G518" s="58">
        <v>51436</v>
      </c>
      <c r="H518" s="58" t="s">
        <v>1362</v>
      </c>
      <c r="I518" s="59" t="s">
        <v>1363</v>
      </c>
      <c r="J518" s="58">
        <v>196</v>
      </c>
      <c r="K518" s="59">
        <v>3479</v>
      </c>
      <c r="L518" s="59">
        <v>17.75</v>
      </c>
    </row>
    <row r="519" spans="1:12" ht="17.25" thickBot="1" x14ac:dyDescent="0.35">
      <c r="A519" s="57">
        <v>44701</v>
      </c>
      <c r="B519" s="58" t="s">
        <v>1468</v>
      </c>
      <c r="C519" s="58" t="s">
        <v>1469</v>
      </c>
      <c r="D519" s="58"/>
      <c r="E519" s="54" t="s">
        <v>1299</v>
      </c>
      <c r="F519" s="55" t="s">
        <v>1361</v>
      </c>
      <c r="G519" s="58">
        <v>51436</v>
      </c>
      <c r="H519" s="58" t="s">
        <v>1362</v>
      </c>
      <c r="I519" s="59" t="s">
        <v>1363</v>
      </c>
      <c r="J519" s="58">
        <v>224</v>
      </c>
      <c r="K519" s="59">
        <v>1139.9987199999998</v>
      </c>
      <c r="L519" s="59">
        <v>5.0892799999999996</v>
      </c>
    </row>
    <row r="520" spans="1:12" ht="17.25" thickBot="1" x14ac:dyDescent="0.35">
      <c r="A520" s="57">
        <v>44701</v>
      </c>
      <c r="B520" s="58" t="s">
        <v>20</v>
      </c>
      <c r="C520" s="58" t="s">
        <v>77</v>
      </c>
      <c r="D520" s="58"/>
      <c r="E520" s="54" t="s">
        <v>1299</v>
      </c>
      <c r="F520" s="55" t="s">
        <v>1361</v>
      </c>
      <c r="G520" s="58">
        <v>51436</v>
      </c>
      <c r="H520" s="58" t="s">
        <v>1362</v>
      </c>
      <c r="I520" s="59" t="s">
        <v>1363</v>
      </c>
      <c r="J520" s="58">
        <v>1296</v>
      </c>
      <c r="K520" s="59">
        <v>1187.9991359999999</v>
      </c>
      <c r="L520" s="59">
        <v>0.91666599999999998</v>
      </c>
    </row>
    <row r="521" spans="1:12" ht="17.25" thickBot="1" x14ac:dyDescent="0.35">
      <c r="A521" s="57">
        <v>44701</v>
      </c>
      <c r="B521" s="58" t="s">
        <v>1470</v>
      </c>
      <c r="C521" s="58" t="s">
        <v>1471</v>
      </c>
      <c r="D521" s="58"/>
      <c r="E521" s="54" t="s">
        <v>1299</v>
      </c>
      <c r="F521" s="55" t="s">
        <v>1361</v>
      </c>
      <c r="G521" s="58">
        <v>51436</v>
      </c>
      <c r="H521" s="58" t="s">
        <v>1362</v>
      </c>
      <c r="I521" s="59" t="s">
        <v>1363</v>
      </c>
      <c r="J521" s="58">
        <v>360</v>
      </c>
      <c r="K521" s="59">
        <v>216</v>
      </c>
      <c r="L521" s="59">
        <v>0.6</v>
      </c>
    </row>
    <row r="522" spans="1:12" ht="17.25" thickBot="1" x14ac:dyDescent="0.35">
      <c r="A522" s="57">
        <v>44701</v>
      </c>
      <c r="B522" s="58" t="s">
        <v>1472</v>
      </c>
      <c r="C522" s="58" t="s">
        <v>1473</v>
      </c>
      <c r="D522" s="58"/>
      <c r="E522" s="54" t="s">
        <v>1299</v>
      </c>
      <c r="F522" s="55" t="s">
        <v>1361</v>
      </c>
      <c r="G522" s="58">
        <v>51436</v>
      </c>
      <c r="H522" s="58" t="s">
        <v>1362</v>
      </c>
      <c r="I522" s="59" t="s">
        <v>1363</v>
      </c>
      <c r="J522" s="58">
        <v>42</v>
      </c>
      <c r="K522" s="59">
        <v>47.999994000000001</v>
      </c>
      <c r="L522" s="59">
        <v>1.142857</v>
      </c>
    </row>
    <row r="523" spans="1:12" ht="17.25" thickBot="1" x14ac:dyDescent="0.35">
      <c r="A523" s="57">
        <v>44701</v>
      </c>
      <c r="B523" s="58" t="s">
        <v>19</v>
      </c>
      <c r="C523" s="58" t="s">
        <v>76</v>
      </c>
      <c r="D523" s="58"/>
      <c r="E523" s="54" t="s">
        <v>1299</v>
      </c>
      <c r="F523" s="55" t="s">
        <v>1361</v>
      </c>
      <c r="G523" s="58">
        <v>51436</v>
      </c>
      <c r="H523" s="58" t="s">
        <v>1362</v>
      </c>
      <c r="I523" s="59" t="s">
        <v>1363</v>
      </c>
      <c r="J523" s="58">
        <v>250</v>
      </c>
      <c r="K523" s="59">
        <v>767.5</v>
      </c>
      <c r="L523" s="59">
        <v>3.07</v>
      </c>
    </row>
    <row r="524" spans="1:12" ht="17.25" thickBot="1" x14ac:dyDescent="0.35">
      <c r="A524" s="57">
        <v>44701</v>
      </c>
      <c r="B524" s="58" t="e">
        <v>#N/A</v>
      </c>
      <c r="C524" s="60" t="s">
        <v>1474</v>
      </c>
      <c r="D524" s="58"/>
      <c r="E524" s="54" t="s">
        <v>1299</v>
      </c>
      <c r="F524" s="55" t="s">
        <v>1361</v>
      </c>
      <c r="G524" s="58">
        <v>51436</v>
      </c>
      <c r="H524" s="58" t="s">
        <v>1362</v>
      </c>
      <c r="I524" s="59" t="s">
        <v>1363</v>
      </c>
      <c r="J524" s="58">
        <v>770</v>
      </c>
      <c r="K524" s="59">
        <v>1039.5</v>
      </c>
      <c r="L524" s="59">
        <v>1.35</v>
      </c>
    </row>
    <row r="525" spans="1:12" ht="17.25" thickBot="1" x14ac:dyDescent="0.35">
      <c r="A525" s="57">
        <v>44701</v>
      </c>
      <c r="B525" s="58" t="e">
        <v>#N/A</v>
      </c>
      <c r="C525" s="60" t="s">
        <v>1475</v>
      </c>
      <c r="D525" s="58"/>
      <c r="E525" s="54" t="s">
        <v>1299</v>
      </c>
      <c r="F525" s="55" t="s">
        <v>1361</v>
      </c>
      <c r="G525" s="58">
        <v>51436</v>
      </c>
      <c r="H525" s="58" t="s">
        <v>1362</v>
      </c>
      <c r="I525" s="59" t="s">
        <v>1363</v>
      </c>
      <c r="J525" s="58">
        <v>18</v>
      </c>
      <c r="K525" s="59">
        <v>1944</v>
      </c>
      <c r="L525" s="59">
        <v>108</v>
      </c>
    </row>
    <row r="526" spans="1:12" ht="17.25" thickBot="1" x14ac:dyDescent="0.35">
      <c r="A526" s="57">
        <v>44701</v>
      </c>
      <c r="B526" s="58" t="e">
        <v>#N/A</v>
      </c>
      <c r="C526" s="60" t="s">
        <v>403</v>
      </c>
      <c r="D526" s="58"/>
      <c r="E526" s="54" t="s">
        <v>1299</v>
      </c>
      <c r="F526" s="55" t="s">
        <v>1361</v>
      </c>
      <c r="G526" s="58">
        <v>51437</v>
      </c>
      <c r="H526" s="58" t="s">
        <v>1362</v>
      </c>
      <c r="I526" s="59" t="s">
        <v>1363</v>
      </c>
      <c r="J526" s="58">
        <v>16</v>
      </c>
      <c r="K526" s="59">
        <v>21160</v>
      </c>
      <c r="L526" s="59">
        <v>1322.5</v>
      </c>
    </row>
    <row r="527" spans="1:12" ht="17.25" thickBot="1" x14ac:dyDescent="0.35">
      <c r="A527" s="57">
        <v>44701</v>
      </c>
      <c r="B527" s="58" t="e">
        <v>#N/A</v>
      </c>
      <c r="C527" s="60" t="s">
        <v>1474</v>
      </c>
      <c r="D527" s="58"/>
      <c r="E527" s="54" t="s">
        <v>1299</v>
      </c>
      <c r="F527" s="55" t="s">
        <v>1361</v>
      </c>
      <c r="G527" s="58">
        <v>51438</v>
      </c>
      <c r="H527" s="58" t="s">
        <v>1362</v>
      </c>
      <c r="I527" s="59" t="s">
        <v>1363</v>
      </c>
      <c r="J527" s="58">
        <v>130</v>
      </c>
      <c r="K527" s="59">
        <v>175.5</v>
      </c>
      <c r="L527" s="59">
        <v>1.35</v>
      </c>
    </row>
    <row r="528" spans="1:12" ht="17.25" thickBot="1" x14ac:dyDescent="0.35">
      <c r="A528" s="57">
        <v>44704</v>
      </c>
      <c r="B528" s="58" t="s">
        <v>1476</v>
      </c>
      <c r="C528" s="58" t="s">
        <v>1477</v>
      </c>
      <c r="D528" s="58"/>
      <c r="E528" s="54" t="s">
        <v>1299</v>
      </c>
      <c r="F528" s="55" t="s">
        <v>279</v>
      </c>
      <c r="G528" s="58">
        <v>9338388260</v>
      </c>
      <c r="H528" s="58" t="s">
        <v>957</v>
      </c>
      <c r="I528" s="59" t="s">
        <v>225</v>
      </c>
      <c r="J528" s="58">
        <v>480</v>
      </c>
      <c r="K528" s="59">
        <v>6634.8</v>
      </c>
      <c r="L528" s="59">
        <v>13.8225</v>
      </c>
    </row>
    <row r="529" spans="1:12" ht="17.25" thickBot="1" x14ac:dyDescent="0.35">
      <c r="A529" s="57">
        <v>44704</v>
      </c>
      <c r="B529" s="58" t="s">
        <v>1476</v>
      </c>
      <c r="C529" s="58" t="s">
        <v>1477</v>
      </c>
      <c r="D529" s="58"/>
      <c r="E529" s="54" t="s">
        <v>1299</v>
      </c>
      <c r="F529" s="55" t="s">
        <v>279</v>
      </c>
      <c r="G529" s="58">
        <v>9337659140</v>
      </c>
      <c r="H529" s="58" t="s">
        <v>957</v>
      </c>
      <c r="I529" s="59" t="s">
        <v>225</v>
      </c>
      <c r="J529" s="58">
        <v>160</v>
      </c>
      <c r="K529" s="59">
        <v>2211.6</v>
      </c>
      <c r="L529" s="59">
        <v>13.8225</v>
      </c>
    </row>
    <row r="530" spans="1:12" ht="17.25" thickBot="1" x14ac:dyDescent="0.35">
      <c r="A530" s="57">
        <v>44705</v>
      </c>
      <c r="B530" s="58" t="s">
        <v>977</v>
      </c>
      <c r="C530" s="58" t="s">
        <v>978</v>
      </c>
      <c r="D530" s="58"/>
      <c r="E530" s="54" t="s">
        <v>1299</v>
      </c>
      <c r="F530" s="55" t="s">
        <v>536</v>
      </c>
      <c r="G530" s="58">
        <v>6000066292</v>
      </c>
      <c r="H530" s="58" t="s">
        <v>723</v>
      </c>
      <c r="I530" s="59" t="s">
        <v>721</v>
      </c>
      <c r="J530" s="58">
        <v>300</v>
      </c>
      <c r="K530" s="59">
        <v>241.99979999999999</v>
      </c>
      <c r="L530" s="59">
        <v>0.80666599999999999</v>
      </c>
    </row>
    <row r="531" spans="1:12" ht="17.25" thickBot="1" x14ac:dyDescent="0.35">
      <c r="A531" s="57">
        <v>44705</v>
      </c>
      <c r="B531" s="58" t="s">
        <v>1378</v>
      </c>
      <c r="C531" s="58" t="s">
        <v>1379</v>
      </c>
      <c r="D531" s="58"/>
      <c r="E531" s="54" t="s">
        <v>1299</v>
      </c>
      <c r="F531" s="55" t="s">
        <v>274</v>
      </c>
      <c r="G531" s="58">
        <v>60864581</v>
      </c>
      <c r="H531" s="58" t="s">
        <v>181</v>
      </c>
      <c r="I531" s="59" t="s">
        <v>475</v>
      </c>
      <c r="J531" s="58">
        <v>15</v>
      </c>
      <c r="K531" s="59">
        <v>1041.3</v>
      </c>
      <c r="L531" s="59">
        <v>69.42</v>
      </c>
    </row>
    <row r="532" spans="1:12" ht="17.25" thickBot="1" x14ac:dyDescent="0.35">
      <c r="A532" s="57">
        <v>44707</v>
      </c>
      <c r="B532" s="58" t="e">
        <v>#N/A</v>
      </c>
      <c r="C532" s="60" t="s">
        <v>1478</v>
      </c>
      <c r="D532" s="58"/>
      <c r="E532" s="54" t="s">
        <v>1299</v>
      </c>
      <c r="F532" s="55" t="s">
        <v>1357</v>
      </c>
      <c r="G532" s="58">
        <v>38556</v>
      </c>
      <c r="H532" s="58" t="s">
        <v>1358</v>
      </c>
      <c r="I532" s="59" t="s">
        <v>515</v>
      </c>
      <c r="J532" s="58">
        <v>30</v>
      </c>
      <c r="K532" s="59">
        <v>540</v>
      </c>
      <c r="L532" s="59">
        <v>18</v>
      </c>
    </row>
    <row r="533" spans="1:12" ht="17.25" thickBot="1" x14ac:dyDescent="0.35">
      <c r="A533" s="57">
        <v>44707</v>
      </c>
      <c r="B533" s="58" t="e">
        <v>#N/A</v>
      </c>
      <c r="C533" s="60" t="s">
        <v>1479</v>
      </c>
      <c r="D533" s="58"/>
      <c r="E533" s="54" t="s">
        <v>1299</v>
      </c>
      <c r="F533" s="55" t="s">
        <v>1357</v>
      </c>
      <c r="G533" s="58">
        <v>38556</v>
      </c>
      <c r="H533" s="58" t="s">
        <v>1358</v>
      </c>
      <c r="I533" s="59" t="s">
        <v>515</v>
      </c>
      <c r="J533" s="58">
        <v>15</v>
      </c>
      <c r="K533" s="59">
        <v>1200</v>
      </c>
      <c r="L533" s="59">
        <v>80</v>
      </c>
    </row>
    <row r="534" spans="1:12" ht="17.25" thickBot="1" x14ac:dyDescent="0.35">
      <c r="A534" s="57">
        <v>44708</v>
      </c>
      <c r="B534" s="58" t="s">
        <v>1044</v>
      </c>
      <c r="C534" s="58" t="s">
        <v>1045</v>
      </c>
      <c r="D534" s="58"/>
      <c r="E534" s="54" t="s">
        <v>1299</v>
      </c>
      <c r="F534" s="55" t="s">
        <v>536</v>
      </c>
      <c r="G534" s="58">
        <v>14038</v>
      </c>
      <c r="H534" s="58" t="s">
        <v>1047</v>
      </c>
      <c r="I534" s="59" t="s">
        <v>1043</v>
      </c>
      <c r="J534" s="58">
        <v>3</v>
      </c>
      <c r="K534" s="59">
        <v>258.84000000000003</v>
      </c>
      <c r="L534" s="59">
        <v>86.28</v>
      </c>
    </row>
    <row r="535" spans="1:12" ht="17.25" thickBot="1" x14ac:dyDescent="0.35">
      <c r="A535" s="57">
        <v>44708</v>
      </c>
      <c r="B535" s="58" t="s">
        <v>1048</v>
      </c>
      <c r="C535" s="58" t="s">
        <v>1049</v>
      </c>
      <c r="D535" s="58"/>
      <c r="E535" s="54" t="s">
        <v>1299</v>
      </c>
      <c r="F535" s="55" t="s">
        <v>536</v>
      </c>
      <c r="G535" s="58">
        <v>14038</v>
      </c>
      <c r="H535" s="58" t="s">
        <v>1047</v>
      </c>
      <c r="I535" s="59" t="s">
        <v>1043</v>
      </c>
      <c r="J535" s="58">
        <v>200</v>
      </c>
      <c r="K535" s="59">
        <v>70162</v>
      </c>
      <c r="L535" s="59">
        <v>350.81</v>
      </c>
    </row>
    <row r="536" spans="1:12" ht="17.25" thickBot="1" x14ac:dyDescent="0.35">
      <c r="A536" s="57">
        <v>44708</v>
      </c>
      <c r="B536" s="58" t="s">
        <v>1050</v>
      </c>
      <c r="C536" s="58" t="s">
        <v>1051</v>
      </c>
      <c r="D536" s="58"/>
      <c r="E536" s="54" t="s">
        <v>1299</v>
      </c>
      <c r="F536" s="55" t="s">
        <v>536</v>
      </c>
      <c r="G536" s="58">
        <v>14038</v>
      </c>
      <c r="H536" s="58" t="s">
        <v>1047</v>
      </c>
      <c r="I536" s="59" t="s">
        <v>1043</v>
      </c>
      <c r="J536" s="58">
        <v>100</v>
      </c>
      <c r="K536" s="59">
        <v>8900</v>
      </c>
      <c r="L536" s="59">
        <v>89</v>
      </c>
    </row>
    <row r="537" spans="1:12" ht="17.25" thickBot="1" x14ac:dyDescent="0.35">
      <c r="A537" s="57">
        <v>44708</v>
      </c>
      <c r="B537" s="58" t="s">
        <v>1052</v>
      </c>
      <c r="C537" s="58" t="s">
        <v>1053</v>
      </c>
      <c r="D537" s="58"/>
      <c r="E537" s="54" t="s">
        <v>1299</v>
      </c>
      <c r="F537" s="55" t="s">
        <v>536</v>
      </c>
      <c r="G537" s="58">
        <v>14038</v>
      </c>
      <c r="H537" s="58" t="s">
        <v>1047</v>
      </c>
      <c r="I537" s="59" t="s">
        <v>1043</v>
      </c>
      <c r="J537" s="58">
        <v>100</v>
      </c>
      <c r="K537" s="59">
        <v>3050</v>
      </c>
      <c r="L537" s="59">
        <v>30.5</v>
      </c>
    </row>
    <row r="538" spans="1:12" ht="17.25" thickBot="1" x14ac:dyDescent="0.35">
      <c r="A538" s="57">
        <v>44708</v>
      </c>
      <c r="B538" s="58" t="s">
        <v>1054</v>
      </c>
      <c r="C538" s="58" t="s">
        <v>1055</v>
      </c>
      <c r="D538" s="58"/>
      <c r="E538" s="54" t="s">
        <v>1299</v>
      </c>
      <c r="F538" s="55" t="s">
        <v>536</v>
      </c>
      <c r="G538" s="58">
        <v>14038</v>
      </c>
      <c r="H538" s="58" t="s">
        <v>1047</v>
      </c>
      <c r="I538" s="59" t="s">
        <v>1043</v>
      </c>
      <c r="J538" s="58">
        <v>200</v>
      </c>
      <c r="K538" s="59">
        <v>12326</v>
      </c>
      <c r="L538" s="59">
        <v>61.63</v>
      </c>
    </row>
    <row r="539" spans="1:12" ht="17.25" thickBot="1" x14ac:dyDescent="0.35">
      <c r="A539" s="57">
        <v>44708</v>
      </c>
      <c r="B539" s="58" t="s">
        <v>1056</v>
      </c>
      <c r="C539" s="58" t="s">
        <v>1057</v>
      </c>
      <c r="D539" s="58"/>
      <c r="E539" s="54" t="s">
        <v>1299</v>
      </c>
      <c r="F539" s="55" t="s">
        <v>536</v>
      </c>
      <c r="G539" s="58">
        <v>14038</v>
      </c>
      <c r="H539" s="58" t="s">
        <v>1047</v>
      </c>
      <c r="I539" s="59" t="s">
        <v>1043</v>
      </c>
      <c r="J539" s="58">
        <v>200</v>
      </c>
      <c r="K539" s="59">
        <v>15800</v>
      </c>
      <c r="L539" s="59">
        <v>79</v>
      </c>
    </row>
    <row r="540" spans="1:12" ht="17.25" thickBot="1" x14ac:dyDescent="0.35">
      <c r="A540" s="57">
        <v>44708</v>
      </c>
      <c r="B540" s="58" t="s">
        <v>1058</v>
      </c>
      <c r="C540" s="58" t="s">
        <v>1059</v>
      </c>
      <c r="D540" s="58"/>
      <c r="E540" s="54" t="s">
        <v>1299</v>
      </c>
      <c r="F540" s="55" t="s">
        <v>536</v>
      </c>
      <c r="G540" s="58">
        <v>14038</v>
      </c>
      <c r="H540" s="58" t="s">
        <v>1047</v>
      </c>
      <c r="I540" s="59" t="s">
        <v>1043</v>
      </c>
      <c r="J540" s="58">
        <v>200</v>
      </c>
      <c r="K540" s="59">
        <v>7100</v>
      </c>
      <c r="L540" s="59">
        <v>35.5</v>
      </c>
    </row>
    <row r="541" spans="1:12" ht="17.25" thickBot="1" x14ac:dyDescent="0.35">
      <c r="A541" s="57">
        <v>44708</v>
      </c>
      <c r="B541" s="58" t="s">
        <v>1146</v>
      </c>
      <c r="C541" s="58" t="s">
        <v>1147</v>
      </c>
      <c r="D541" s="58"/>
      <c r="E541" s="54" t="s">
        <v>1299</v>
      </c>
      <c r="F541" s="55" t="s">
        <v>274</v>
      </c>
      <c r="G541" s="58">
        <v>1551</v>
      </c>
      <c r="H541" s="58" t="s">
        <v>160</v>
      </c>
      <c r="I541" s="59" t="s">
        <v>216</v>
      </c>
      <c r="J541" s="58">
        <v>2700</v>
      </c>
      <c r="K541" s="59">
        <v>1729.35</v>
      </c>
      <c r="L541" s="59">
        <v>0.64049999999999996</v>
      </c>
    </row>
    <row r="542" spans="1:12" ht="17.25" thickBot="1" x14ac:dyDescent="0.35">
      <c r="A542" s="57">
        <v>44708</v>
      </c>
      <c r="B542" s="58" t="s">
        <v>1142</v>
      </c>
      <c r="C542" s="58" t="s">
        <v>1143</v>
      </c>
      <c r="D542" s="58"/>
      <c r="E542" s="54" t="s">
        <v>1299</v>
      </c>
      <c r="F542" s="55" t="s">
        <v>536</v>
      </c>
      <c r="G542" s="58">
        <v>3692</v>
      </c>
      <c r="H542" s="58" t="s">
        <v>1145</v>
      </c>
      <c r="I542" s="59" t="s">
        <v>1140</v>
      </c>
      <c r="J542" s="58">
        <v>200</v>
      </c>
      <c r="K542" s="59">
        <v>5060</v>
      </c>
      <c r="L542" s="59">
        <v>25.3</v>
      </c>
    </row>
    <row r="543" spans="1:12" ht="17.25" thickBot="1" x14ac:dyDescent="0.35">
      <c r="A543" s="57">
        <v>44708</v>
      </c>
      <c r="B543" s="58" t="s">
        <v>1142</v>
      </c>
      <c r="C543" s="58" t="s">
        <v>1143</v>
      </c>
      <c r="D543" s="58"/>
      <c r="E543" s="54" t="s">
        <v>1299</v>
      </c>
      <c r="F543" s="55" t="s">
        <v>536</v>
      </c>
      <c r="G543" s="58">
        <v>3720</v>
      </c>
      <c r="H543" s="58" t="s">
        <v>1480</v>
      </c>
      <c r="I543" s="59" t="s">
        <v>1140</v>
      </c>
      <c r="J543" s="58">
        <v>250</v>
      </c>
      <c r="K543" s="59">
        <v>6325</v>
      </c>
      <c r="L543" s="59">
        <v>25.3</v>
      </c>
    </row>
    <row r="544" spans="1:12" ht="16.5" x14ac:dyDescent="0.3">
      <c r="A544" s="57">
        <v>44712</v>
      </c>
      <c r="B544" s="58" t="s">
        <v>1476</v>
      </c>
      <c r="C544" s="58" t="s">
        <v>1477</v>
      </c>
      <c r="D544" s="58"/>
      <c r="E544" s="54" t="s">
        <v>1299</v>
      </c>
      <c r="F544" s="55" t="s">
        <v>279</v>
      </c>
      <c r="G544" s="58">
        <v>9338388259</v>
      </c>
      <c r="H544" s="58" t="s">
        <v>957</v>
      </c>
      <c r="I544" s="59" t="s">
        <v>225</v>
      </c>
      <c r="J544" s="58">
        <v>480</v>
      </c>
      <c r="K544" s="59">
        <v>6633.999984</v>
      </c>
      <c r="L544" s="59">
        <v>13.8208333</v>
      </c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workbookViewId="0">
      <selection sqref="A1:XFD1048576"/>
    </sheetView>
  </sheetViews>
  <sheetFormatPr baseColWidth="10" defaultRowHeight="15" x14ac:dyDescent="0.25"/>
  <cols>
    <col min="1" max="1" width="18.42578125" bestFit="1" customWidth="1"/>
    <col min="2" max="2" width="14.7109375" bestFit="1" customWidth="1"/>
    <col min="3" max="3" width="56.85546875" customWidth="1"/>
    <col min="4" max="4" width="13.140625" customWidth="1"/>
    <col min="6" max="6" width="17.85546875" customWidth="1"/>
    <col min="7" max="7" width="11" bestFit="1" customWidth="1"/>
    <col min="8" max="8" width="14.42578125" bestFit="1" customWidth="1"/>
    <col min="9" max="9" width="30.42578125" customWidth="1"/>
    <col min="12" max="12" width="14" customWidth="1"/>
  </cols>
  <sheetData>
    <row r="1" spans="1:13" ht="16.5" customHeight="1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3" ht="16.5" customHeight="1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3" ht="16.5" customHeight="1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3" ht="16.5" customHeight="1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3" ht="16.5" customHeight="1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3" ht="16.5" customHeight="1" x14ac:dyDescent="0.25">
      <c r="A6" s="93" t="s">
        <v>1481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3" ht="16.5" customHeight="1" x14ac:dyDescent="0.25">
      <c r="A7" s="93" t="s">
        <v>1482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32.25" thickBot="1" x14ac:dyDescent="0.3">
      <c r="A9" s="42" t="s">
        <v>1294</v>
      </c>
      <c r="B9" s="42" t="s">
        <v>442</v>
      </c>
      <c r="C9" s="42" t="s">
        <v>56</v>
      </c>
      <c r="D9" s="42" t="s">
        <v>1295</v>
      </c>
      <c r="E9" s="42" t="s">
        <v>1296</v>
      </c>
      <c r="F9" s="42" t="s">
        <v>1297</v>
      </c>
      <c r="G9" s="42" t="s">
        <v>260</v>
      </c>
      <c r="H9" s="42" t="s">
        <v>150</v>
      </c>
      <c r="I9" s="42" t="s">
        <v>204</v>
      </c>
      <c r="J9" s="42" t="s">
        <v>1298</v>
      </c>
      <c r="K9" s="42" t="s">
        <v>247</v>
      </c>
      <c r="L9" s="42" t="s">
        <v>1161</v>
      </c>
    </row>
    <row r="10" spans="1:13" x14ac:dyDescent="0.25">
      <c r="A10" s="61">
        <v>44713</v>
      </c>
      <c r="B10" t="s">
        <v>1483</v>
      </c>
      <c r="C10" t="s">
        <v>1484</v>
      </c>
      <c r="D10" s="62"/>
      <c r="E10" s="62" t="s">
        <v>1485</v>
      </c>
      <c r="F10" s="63" t="s">
        <v>1193</v>
      </c>
      <c r="G10" s="62">
        <v>4852</v>
      </c>
      <c r="H10" s="62" t="s">
        <v>1486</v>
      </c>
      <c r="I10" s="64" t="s">
        <v>1487</v>
      </c>
      <c r="J10" s="62">
        <v>1800</v>
      </c>
      <c r="K10" s="64">
        <v>78606</v>
      </c>
      <c r="L10" s="64">
        <v>43.67</v>
      </c>
      <c r="M10" s="14"/>
    </row>
    <row r="11" spans="1:13" x14ac:dyDescent="0.25">
      <c r="A11" s="61">
        <v>44713</v>
      </c>
      <c r="B11" t="s">
        <v>775</v>
      </c>
      <c r="C11" t="s">
        <v>776</v>
      </c>
      <c r="D11" s="63"/>
      <c r="E11" s="65" t="s">
        <v>1485</v>
      </c>
      <c r="F11" t="s">
        <v>552</v>
      </c>
      <c r="G11" s="63">
        <v>10489</v>
      </c>
      <c r="H11" s="63" t="s">
        <v>773</v>
      </c>
      <c r="I11" s="66" t="s">
        <v>1314</v>
      </c>
      <c r="J11" s="63">
        <v>1600</v>
      </c>
      <c r="K11" s="66">
        <v>10704</v>
      </c>
      <c r="L11" s="66">
        <v>6.69</v>
      </c>
      <c r="M11" s="14"/>
    </row>
    <row r="12" spans="1:13" x14ac:dyDescent="0.25">
      <c r="A12" s="61">
        <v>44713</v>
      </c>
      <c r="B12" t="s">
        <v>775</v>
      </c>
      <c r="C12" t="s">
        <v>776</v>
      </c>
      <c r="D12" s="63"/>
      <c r="E12" s="63" t="s">
        <v>1485</v>
      </c>
      <c r="F12" t="s">
        <v>552</v>
      </c>
      <c r="G12" s="63">
        <v>10490</v>
      </c>
      <c r="H12" s="63" t="s">
        <v>1488</v>
      </c>
      <c r="I12" s="66" t="s">
        <v>1314</v>
      </c>
      <c r="J12" s="63">
        <v>2000</v>
      </c>
      <c r="K12" s="66">
        <v>13380</v>
      </c>
      <c r="L12" s="66">
        <v>6.69</v>
      </c>
      <c r="M12" s="14"/>
    </row>
    <row r="13" spans="1:13" x14ac:dyDescent="0.25">
      <c r="A13" s="61">
        <v>44713</v>
      </c>
      <c r="B13" t="s">
        <v>43</v>
      </c>
      <c r="C13" t="s">
        <v>122</v>
      </c>
      <c r="D13" s="63"/>
      <c r="E13" s="63" t="s">
        <v>1485</v>
      </c>
      <c r="F13" s="63" t="s">
        <v>274</v>
      </c>
      <c r="G13" s="63">
        <v>53730</v>
      </c>
      <c r="H13" s="63" t="s">
        <v>191</v>
      </c>
      <c r="I13" s="66" t="s">
        <v>1323</v>
      </c>
      <c r="J13" s="63">
        <v>140</v>
      </c>
      <c r="K13" s="66">
        <v>183.4</v>
      </c>
      <c r="L13" s="66">
        <v>1.31</v>
      </c>
      <c r="M13" s="14"/>
    </row>
    <row r="14" spans="1:13" x14ac:dyDescent="0.25">
      <c r="A14" s="61">
        <v>44713</v>
      </c>
      <c r="B14" t="s">
        <v>1232</v>
      </c>
      <c r="C14" t="s">
        <v>1233</v>
      </c>
      <c r="D14" s="63"/>
      <c r="E14" s="63" t="s">
        <v>1485</v>
      </c>
      <c r="F14" s="63" t="s">
        <v>279</v>
      </c>
      <c r="G14" s="63" t="s">
        <v>1489</v>
      </c>
      <c r="H14" s="63" t="s">
        <v>479</v>
      </c>
      <c r="I14" s="66" t="s">
        <v>812</v>
      </c>
      <c r="J14" s="63">
        <v>16</v>
      </c>
      <c r="K14" s="66">
        <v>219456.08</v>
      </c>
      <c r="L14" s="66">
        <v>13716.004999999999</v>
      </c>
      <c r="M14" s="14"/>
    </row>
    <row r="15" spans="1:13" x14ac:dyDescent="0.25">
      <c r="A15" s="61">
        <v>44714</v>
      </c>
      <c r="B15" t="s">
        <v>327</v>
      </c>
      <c r="C15" t="s">
        <v>328</v>
      </c>
      <c r="D15" s="63"/>
      <c r="E15" s="63" t="s">
        <v>1485</v>
      </c>
      <c r="F15" t="s">
        <v>552</v>
      </c>
      <c r="G15" s="63">
        <v>10593</v>
      </c>
      <c r="H15" s="63" t="s">
        <v>773</v>
      </c>
      <c r="I15" s="66" t="s">
        <v>1314</v>
      </c>
      <c r="J15" s="63">
        <v>180</v>
      </c>
      <c r="K15" s="66">
        <v>159.60000000000002</v>
      </c>
      <c r="L15" s="66">
        <v>0.88666666666666683</v>
      </c>
      <c r="M15" s="14"/>
    </row>
    <row r="16" spans="1:13" x14ac:dyDescent="0.25">
      <c r="A16" s="61">
        <v>44715</v>
      </c>
      <c r="B16" t="s">
        <v>1490</v>
      </c>
      <c r="C16" t="s">
        <v>1491</v>
      </c>
      <c r="D16" s="63"/>
      <c r="E16" s="63" t="s">
        <v>1485</v>
      </c>
      <c r="F16" t="s">
        <v>1492</v>
      </c>
      <c r="G16" s="63">
        <v>34</v>
      </c>
      <c r="H16" s="63" t="s">
        <v>1493</v>
      </c>
      <c r="I16" s="66" t="s">
        <v>1494</v>
      </c>
      <c r="J16" s="63">
        <v>1500</v>
      </c>
      <c r="K16" s="66">
        <v>190000</v>
      </c>
      <c r="L16" s="66">
        <v>126.66666666666667</v>
      </c>
      <c r="M16" s="14"/>
    </row>
    <row r="17" spans="1:13" x14ac:dyDescent="0.25">
      <c r="A17" s="61">
        <v>44715</v>
      </c>
      <c r="B17" t="s">
        <v>1176</v>
      </c>
      <c r="C17" t="s">
        <v>1177</v>
      </c>
      <c r="D17" s="63"/>
      <c r="E17" s="63" t="s">
        <v>1485</v>
      </c>
      <c r="F17" s="63" t="s">
        <v>1193</v>
      </c>
      <c r="G17" s="63">
        <v>4858</v>
      </c>
      <c r="H17" s="63" t="s">
        <v>1486</v>
      </c>
      <c r="I17" s="66" t="s">
        <v>1487</v>
      </c>
      <c r="J17" s="63">
        <v>2200</v>
      </c>
      <c r="K17" s="66">
        <v>32032</v>
      </c>
      <c r="L17" s="66">
        <v>14.56</v>
      </c>
      <c r="M17" s="14"/>
    </row>
    <row r="18" spans="1:13" x14ac:dyDescent="0.25">
      <c r="A18" s="61">
        <v>44718</v>
      </c>
      <c r="B18" t="s">
        <v>360</v>
      </c>
      <c r="C18" t="s">
        <v>361</v>
      </c>
      <c r="D18" s="63"/>
      <c r="E18" s="63" t="s">
        <v>1485</v>
      </c>
      <c r="F18" s="63" t="s">
        <v>274</v>
      </c>
      <c r="G18" s="63">
        <v>60882992</v>
      </c>
      <c r="H18" s="63" t="s">
        <v>181</v>
      </c>
      <c r="I18" s="66" t="s">
        <v>475</v>
      </c>
      <c r="J18" s="63">
        <v>500</v>
      </c>
      <c r="K18" s="66">
        <v>6909.9999999999991</v>
      </c>
      <c r="L18" s="66">
        <v>13.819999999999999</v>
      </c>
      <c r="M18" s="14"/>
    </row>
    <row r="19" spans="1:13" x14ac:dyDescent="0.25">
      <c r="A19" s="61">
        <v>44718</v>
      </c>
      <c r="B19" t="s">
        <v>31</v>
      </c>
      <c r="C19" t="s">
        <v>89</v>
      </c>
      <c r="D19" s="63"/>
      <c r="E19" s="63" t="s">
        <v>1485</v>
      </c>
      <c r="F19" s="63" t="s">
        <v>274</v>
      </c>
      <c r="G19" s="63">
        <v>9338581923</v>
      </c>
      <c r="H19" s="63" t="s">
        <v>172</v>
      </c>
      <c r="I19" s="66" t="s">
        <v>225</v>
      </c>
      <c r="J19" s="63">
        <v>75</v>
      </c>
      <c r="K19" s="66">
        <v>120802.5</v>
      </c>
      <c r="L19" s="66">
        <v>1610.7</v>
      </c>
      <c r="M19" s="14"/>
    </row>
    <row r="20" spans="1:13" x14ac:dyDescent="0.25">
      <c r="A20" s="61">
        <v>44718</v>
      </c>
      <c r="B20" t="s">
        <v>31</v>
      </c>
      <c r="C20" t="s">
        <v>89</v>
      </c>
      <c r="D20" s="63"/>
      <c r="E20" s="63" t="s">
        <v>1485</v>
      </c>
      <c r="F20" s="63" t="s">
        <v>274</v>
      </c>
      <c r="G20" s="63">
        <v>9338581924</v>
      </c>
      <c r="H20" s="63" t="s">
        <v>173</v>
      </c>
      <c r="I20" s="66" t="s">
        <v>225</v>
      </c>
      <c r="J20" s="63">
        <v>19</v>
      </c>
      <c r="K20" s="66">
        <v>30603.3</v>
      </c>
      <c r="L20" s="66">
        <v>1610.7</v>
      </c>
      <c r="M20" s="14"/>
    </row>
    <row r="21" spans="1:13" x14ac:dyDescent="0.25">
      <c r="A21" s="61">
        <v>44719</v>
      </c>
      <c r="B21" t="s">
        <v>2</v>
      </c>
      <c r="C21" t="s">
        <v>57</v>
      </c>
      <c r="D21" s="63"/>
      <c r="E21" s="63" t="s">
        <v>1485</v>
      </c>
      <c r="F21" s="63" t="s">
        <v>274</v>
      </c>
      <c r="G21" s="63">
        <v>4554</v>
      </c>
      <c r="H21" s="63" t="s">
        <v>151</v>
      </c>
      <c r="I21" s="66" t="s">
        <v>1495</v>
      </c>
      <c r="J21" s="63">
        <v>4000</v>
      </c>
      <c r="K21" s="66">
        <v>74000</v>
      </c>
      <c r="L21" s="66">
        <v>18.5</v>
      </c>
      <c r="M21" s="14"/>
    </row>
    <row r="22" spans="1:13" x14ac:dyDescent="0.25">
      <c r="A22" s="61">
        <v>44719</v>
      </c>
      <c r="B22" t="s">
        <v>2</v>
      </c>
      <c r="C22" t="s">
        <v>57</v>
      </c>
      <c r="D22" s="63"/>
      <c r="E22" s="63" t="s">
        <v>1485</v>
      </c>
      <c r="F22" s="63" t="s">
        <v>274</v>
      </c>
      <c r="G22" s="63">
        <v>4554</v>
      </c>
      <c r="H22" s="63" t="s">
        <v>151</v>
      </c>
      <c r="I22" s="66" t="s">
        <v>1495</v>
      </c>
      <c r="J22" s="63">
        <v>4000</v>
      </c>
      <c r="K22" s="66">
        <v>74000</v>
      </c>
      <c r="L22" s="66">
        <v>18.5</v>
      </c>
      <c r="M22" s="14"/>
    </row>
    <row r="23" spans="1:13" x14ac:dyDescent="0.25">
      <c r="A23" s="61">
        <v>44719</v>
      </c>
      <c r="B23" t="s">
        <v>785</v>
      </c>
      <c r="C23" t="s">
        <v>786</v>
      </c>
      <c r="D23" s="63"/>
      <c r="E23" s="63" t="s">
        <v>1485</v>
      </c>
      <c r="F23" s="63" t="s">
        <v>279</v>
      </c>
      <c r="G23" s="63">
        <v>3880</v>
      </c>
      <c r="H23" s="63" t="s">
        <v>782</v>
      </c>
      <c r="I23" s="66" t="s">
        <v>778</v>
      </c>
      <c r="J23" s="63">
        <v>150</v>
      </c>
      <c r="K23" s="66">
        <v>309600</v>
      </c>
      <c r="L23" s="66">
        <v>2064</v>
      </c>
      <c r="M23" s="14"/>
    </row>
    <row r="24" spans="1:13" x14ac:dyDescent="0.25">
      <c r="A24" s="61">
        <v>44719</v>
      </c>
      <c r="B24" t="s">
        <v>779</v>
      </c>
      <c r="C24" t="s">
        <v>780</v>
      </c>
      <c r="D24" s="63"/>
      <c r="E24" s="63" t="s">
        <v>1485</v>
      </c>
      <c r="F24" s="63" t="s">
        <v>279</v>
      </c>
      <c r="G24" s="63">
        <v>3880</v>
      </c>
      <c r="H24" s="63" t="s">
        <v>782</v>
      </c>
      <c r="I24" s="66" t="s">
        <v>778</v>
      </c>
      <c r="J24" s="63">
        <v>150</v>
      </c>
      <c r="K24" s="66">
        <v>77400</v>
      </c>
      <c r="L24" s="66">
        <v>516</v>
      </c>
      <c r="M24" s="14"/>
    </row>
    <row r="25" spans="1:13" x14ac:dyDescent="0.25">
      <c r="A25" s="61">
        <v>44719</v>
      </c>
      <c r="B25" t="s">
        <v>783</v>
      </c>
      <c r="C25" t="s">
        <v>784</v>
      </c>
      <c r="D25" s="63"/>
      <c r="E25" s="63" t="s">
        <v>1485</v>
      </c>
      <c r="F25" s="63" t="s">
        <v>279</v>
      </c>
      <c r="G25" s="63">
        <v>3880</v>
      </c>
      <c r="H25" s="63" t="s">
        <v>782</v>
      </c>
      <c r="I25" s="66" t="s">
        <v>778</v>
      </c>
      <c r="J25" s="63">
        <v>100</v>
      </c>
      <c r="K25" s="66">
        <v>103200</v>
      </c>
      <c r="L25" s="66">
        <v>1032</v>
      </c>
      <c r="M25" s="14"/>
    </row>
    <row r="26" spans="1:13" x14ac:dyDescent="0.25">
      <c r="A26" s="61">
        <v>44719</v>
      </c>
      <c r="B26" t="s">
        <v>276</v>
      </c>
      <c r="C26" t="s">
        <v>277</v>
      </c>
      <c r="D26" s="63"/>
      <c r="E26" s="63" t="s">
        <v>1485</v>
      </c>
      <c r="F26" s="63" t="s">
        <v>1371</v>
      </c>
      <c r="G26" s="63">
        <v>744860</v>
      </c>
      <c r="H26" s="63" t="s">
        <v>1372</v>
      </c>
      <c r="I26" s="66" t="s">
        <v>449</v>
      </c>
      <c r="J26" s="63">
        <v>1</v>
      </c>
      <c r="K26" s="66">
        <v>16053.5</v>
      </c>
      <c r="L26" s="66">
        <v>16053.5</v>
      </c>
    </row>
    <row r="27" spans="1:13" x14ac:dyDescent="0.25">
      <c r="A27" s="61">
        <v>44719</v>
      </c>
      <c r="B27" t="s">
        <v>276</v>
      </c>
      <c r="C27" t="s">
        <v>277</v>
      </c>
      <c r="D27" s="63"/>
      <c r="E27" s="63" t="s">
        <v>1485</v>
      </c>
      <c r="F27" s="63" t="s">
        <v>1371</v>
      </c>
      <c r="G27" s="63">
        <v>744863</v>
      </c>
      <c r="H27" s="63" t="s">
        <v>1372</v>
      </c>
      <c r="I27" s="66" t="s">
        <v>449</v>
      </c>
      <c r="J27" s="63">
        <v>1</v>
      </c>
      <c r="K27" s="66">
        <v>16053.5</v>
      </c>
      <c r="L27" s="66">
        <v>16053.5</v>
      </c>
    </row>
    <row r="28" spans="1:13" x14ac:dyDescent="0.25">
      <c r="A28" s="61">
        <v>44719</v>
      </c>
      <c r="B28" t="s">
        <v>276</v>
      </c>
      <c r="C28" t="s">
        <v>277</v>
      </c>
      <c r="D28" s="63"/>
      <c r="E28" s="63" t="s">
        <v>1485</v>
      </c>
      <c r="F28" s="63" t="s">
        <v>1371</v>
      </c>
      <c r="G28" s="63">
        <v>744864</v>
      </c>
      <c r="H28" s="63" t="s">
        <v>1372</v>
      </c>
      <c r="I28" s="66" t="s">
        <v>449</v>
      </c>
      <c r="J28" s="63">
        <v>1</v>
      </c>
      <c r="K28" s="66">
        <v>16053.5</v>
      </c>
      <c r="L28" s="66">
        <v>16053.5</v>
      </c>
    </row>
    <row r="29" spans="1:13" x14ac:dyDescent="0.25">
      <c r="A29" s="61">
        <v>44719</v>
      </c>
      <c r="B29" t="s">
        <v>276</v>
      </c>
      <c r="C29" t="s">
        <v>277</v>
      </c>
      <c r="D29" s="63"/>
      <c r="E29" s="63" t="s">
        <v>1485</v>
      </c>
      <c r="F29" s="63" t="s">
        <v>1371</v>
      </c>
      <c r="G29" s="63">
        <v>744866</v>
      </c>
      <c r="H29" s="63" t="s">
        <v>1372</v>
      </c>
      <c r="I29" s="66" t="s">
        <v>449</v>
      </c>
      <c r="J29" s="63">
        <v>1</v>
      </c>
      <c r="K29" s="66">
        <v>16053.5</v>
      </c>
      <c r="L29" s="66">
        <v>16053.5</v>
      </c>
    </row>
    <row r="30" spans="1:13" x14ac:dyDescent="0.25">
      <c r="A30" s="61">
        <v>44719</v>
      </c>
      <c r="B30" t="s">
        <v>276</v>
      </c>
      <c r="C30" t="s">
        <v>277</v>
      </c>
      <c r="D30" s="63"/>
      <c r="E30" s="63" t="s">
        <v>1485</v>
      </c>
      <c r="F30" s="63" t="s">
        <v>1371</v>
      </c>
      <c r="G30" s="63">
        <v>744867</v>
      </c>
      <c r="H30" s="63" t="s">
        <v>1372</v>
      </c>
      <c r="I30" s="66" t="s">
        <v>449</v>
      </c>
      <c r="J30" s="63">
        <v>1</v>
      </c>
      <c r="K30" s="66">
        <v>16053.5</v>
      </c>
      <c r="L30" s="66">
        <v>16053.5</v>
      </c>
    </row>
    <row r="31" spans="1:13" x14ac:dyDescent="0.25">
      <c r="A31" s="61">
        <v>44719</v>
      </c>
      <c r="B31" t="s">
        <v>276</v>
      </c>
      <c r="C31" t="s">
        <v>277</v>
      </c>
      <c r="D31" s="63"/>
      <c r="E31" s="63" t="s">
        <v>1485</v>
      </c>
      <c r="F31" s="63" t="s">
        <v>1371</v>
      </c>
      <c r="G31" s="63">
        <v>744869</v>
      </c>
      <c r="H31" s="63" t="s">
        <v>1372</v>
      </c>
      <c r="I31" s="66" t="s">
        <v>449</v>
      </c>
      <c r="J31" s="63">
        <v>1</v>
      </c>
      <c r="K31" s="66">
        <v>16053.5</v>
      </c>
      <c r="L31" s="66">
        <v>16053.5</v>
      </c>
    </row>
    <row r="32" spans="1:13" x14ac:dyDescent="0.25">
      <c r="A32" s="61">
        <v>44719</v>
      </c>
      <c r="B32" t="s">
        <v>276</v>
      </c>
      <c r="C32" t="s">
        <v>277</v>
      </c>
      <c r="D32" s="63"/>
      <c r="E32" s="63" t="s">
        <v>1485</v>
      </c>
      <c r="F32" s="63" t="s">
        <v>1371</v>
      </c>
      <c r="G32" s="63">
        <v>744870</v>
      </c>
      <c r="H32" s="63" t="s">
        <v>1372</v>
      </c>
      <c r="I32" s="66" t="s">
        <v>449</v>
      </c>
      <c r="J32" s="63">
        <v>1</v>
      </c>
      <c r="K32" s="66">
        <v>16053.5</v>
      </c>
      <c r="L32" s="66">
        <v>16053.5</v>
      </c>
    </row>
    <row r="33" spans="1:12" x14ac:dyDescent="0.25">
      <c r="A33" s="61">
        <v>44719</v>
      </c>
      <c r="B33" t="s">
        <v>276</v>
      </c>
      <c r="C33" t="s">
        <v>277</v>
      </c>
      <c r="D33" s="63"/>
      <c r="E33" s="63" t="s">
        <v>1485</v>
      </c>
      <c r="F33" s="63" t="s">
        <v>1371</v>
      </c>
      <c r="G33" s="63">
        <v>744877</v>
      </c>
      <c r="H33" s="63" t="s">
        <v>1372</v>
      </c>
      <c r="I33" s="66" t="s">
        <v>449</v>
      </c>
      <c r="J33" s="63">
        <v>1</v>
      </c>
      <c r="K33" s="66">
        <v>16053.5</v>
      </c>
      <c r="L33" s="66">
        <v>16053.5</v>
      </c>
    </row>
    <row r="34" spans="1:12" x14ac:dyDescent="0.25">
      <c r="A34" s="61">
        <v>44719</v>
      </c>
      <c r="B34" t="s">
        <v>276</v>
      </c>
      <c r="C34" t="s">
        <v>277</v>
      </c>
      <c r="D34" s="63"/>
      <c r="E34" s="63" t="s">
        <v>1485</v>
      </c>
      <c r="F34" s="63" t="s">
        <v>1371</v>
      </c>
      <c r="G34" s="63">
        <v>744886</v>
      </c>
      <c r="H34" s="63" t="s">
        <v>1372</v>
      </c>
      <c r="I34" s="66" t="s">
        <v>449</v>
      </c>
      <c r="J34" s="63">
        <v>1</v>
      </c>
      <c r="K34" s="66">
        <v>16053.5</v>
      </c>
      <c r="L34" s="66">
        <v>16053.5</v>
      </c>
    </row>
    <row r="35" spans="1:12" x14ac:dyDescent="0.25">
      <c r="A35" s="61">
        <v>44719</v>
      </c>
      <c r="B35" t="s">
        <v>276</v>
      </c>
      <c r="C35" t="s">
        <v>277</v>
      </c>
      <c r="D35" s="63"/>
      <c r="E35" s="63" t="s">
        <v>1485</v>
      </c>
      <c r="F35" s="63" t="s">
        <v>1371</v>
      </c>
      <c r="G35" s="63">
        <v>744892</v>
      </c>
      <c r="H35" s="63" t="s">
        <v>1372</v>
      </c>
      <c r="I35" s="66" t="s">
        <v>449</v>
      </c>
      <c r="J35" s="63">
        <v>1</v>
      </c>
      <c r="K35" s="66">
        <v>16053.5</v>
      </c>
      <c r="L35" s="66">
        <v>16053.5</v>
      </c>
    </row>
    <row r="36" spans="1:12" x14ac:dyDescent="0.25">
      <c r="A36" s="61">
        <v>44719</v>
      </c>
      <c r="B36" t="s">
        <v>276</v>
      </c>
      <c r="C36" t="s">
        <v>277</v>
      </c>
      <c r="D36" s="63"/>
      <c r="E36" s="63" t="s">
        <v>1485</v>
      </c>
      <c r="F36" s="63" t="s">
        <v>1371</v>
      </c>
      <c r="G36" s="63">
        <v>744905</v>
      </c>
      <c r="H36" s="63" t="s">
        <v>1372</v>
      </c>
      <c r="I36" s="66" t="s">
        <v>449</v>
      </c>
      <c r="J36" s="63">
        <v>1</v>
      </c>
      <c r="K36" s="66">
        <v>16053.5</v>
      </c>
      <c r="L36" s="66">
        <v>16053.5</v>
      </c>
    </row>
    <row r="37" spans="1:12" x14ac:dyDescent="0.25">
      <c r="A37" s="61">
        <v>44719</v>
      </c>
      <c r="B37" t="s">
        <v>276</v>
      </c>
      <c r="C37" t="s">
        <v>277</v>
      </c>
      <c r="D37" s="63"/>
      <c r="E37" s="63" t="s">
        <v>1485</v>
      </c>
      <c r="F37" s="63" t="s">
        <v>1371</v>
      </c>
      <c r="G37" s="63">
        <v>744909</v>
      </c>
      <c r="H37" s="63" t="s">
        <v>1372</v>
      </c>
      <c r="I37" s="66" t="s">
        <v>449</v>
      </c>
      <c r="J37" s="63">
        <v>1</v>
      </c>
      <c r="K37" s="66">
        <v>16053.5</v>
      </c>
      <c r="L37" s="66">
        <v>16053.5</v>
      </c>
    </row>
    <row r="38" spans="1:12" x14ac:dyDescent="0.25">
      <c r="A38" s="61">
        <v>44719</v>
      </c>
      <c r="B38" t="s">
        <v>276</v>
      </c>
      <c r="C38" t="s">
        <v>277</v>
      </c>
      <c r="D38" s="63"/>
      <c r="E38" s="63" t="s">
        <v>1485</v>
      </c>
      <c r="F38" s="63" t="s">
        <v>1371</v>
      </c>
      <c r="G38" s="63">
        <v>744913</v>
      </c>
      <c r="H38" s="63" t="s">
        <v>1372</v>
      </c>
      <c r="I38" s="66" t="s">
        <v>449</v>
      </c>
      <c r="J38" s="63">
        <v>1</v>
      </c>
      <c r="K38" s="66">
        <v>16053.5</v>
      </c>
      <c r="L38" s="66">
        <v>16053.5</v>
      </c>
    </row>
    <row r="39" spans="1:12" x14ac:dyDescent="0.25">
      <c r="A39" s="61">
        <v>44719</v>
      </c>
      <c r="B39" t="s">
        <v>276</v>
      </c>
      <c r="C39" t="s">
        <v>277</v>
      </c>
      <c r="D39" s="63"/>
      <c r="E39" s="63" t="s">
        <v>1485</v>
      </c>
      <c r="F39" s="63" t="s">
        <v>1371</v>
      </c>
      <c r="G39" s="63">
        <v>744921</v>
      </c>
      <c r="H39" s="63" t="s">
        <v>1372</v>
      </c>
      <c r="I39" s="66" t="s">
        <v>449</v>
      </c>
      <c r="J39" s="63">
        <v>1</v>
      </c>
      <c r="K39" s="66">
        <v>16053.5</v>
      </c>
      <c r="L39" s="66">
        <v>16053.5</v>
      </c>
    </row>
    <row r="40" spans="1:12" x14ac:dyDescent="0.25">
      <c r="A40" s="61">
        <v>44719</v>
      </c>
      <c r="B40" t="s">
        <v>276</v>
      </c>
      <c r="C40" t="s">
        <v>277</v>
      </c>
      <c r="D40" s="63"/>
      <c r="E40" s="63" t="s">
        <v>1485</v>
      </c>
      <c r="F40" s="63" t="s">
        <v>1371</v>
      </c>
      <c r="G40" s="63">
        <v>744934</v>
      </c>
      <c r="H40" s="63" t="s">
        <v>1372</v>
      </c>
      <c r="I40" s="66" t="s">
        <v>449</v>
      </c>
      <c r="J40" s="63">
        <v>1</v>
      </c>
      <c r="K40" s="66">
        <v>16053.5</v>
      </c>
      <c r="L40" s="66">
        <v>16053.5</v>
      </c>
    </row>
    <row r="41" spans="1:12" x14ac:dyDescent="0.25">
      <c r="A41" s="61">
        <v>44719</v>
      </c>
      <c r="B41" t="s">
        <v>276</v>
      </c>
      <c r="C41" t="s">
        <v>277</v>
      </c>
      <c r="D41" s="63"/>
      <c r="E41" s="63" t="s">
        <v>1485</v>
      </c>
      <c r="F41" s="63" t="s">
        <v>1371</v>
      </c>
      <c r="G41" s="63">
        <v>744936</v>
      </c>
      <c r="H41" s="63" t="s">
        <v>1372</v>
      </c>
      <c r="I41" s="66" t="s">
        <v>449</v>
      </c>
      <c r="J41" s="63">
        <v>1</v>
      </c>
      <c r="K41" s="66">
        <v>16053.5</v>
      </c>
      <c r="L41" s="66">
        <v>16053.5</v>
      </c>
    </row>
    <row r="42" spans="1:12" x14ac:dyDescent="0.25">
      <c r="A42" s="61">
        <v>44719</v>
      </c>
      <c r="B42" t="s">
        <v>276</v>
      </c>
      <c r="C42" t="s">
        <v>277</v>
      </c>
      <c r="D42" s="63"/>
      <c r="E42" s="63" t="s">
        <v>1485</v>
      </c>
      <c r="F42" s="63" t="s">
        <v>1371</v>
      </c>
      <c r="G42" s="63">
        <v>744938</v>
      </c>
      <c r="H42" s="63" t="s">
        <v>1372</v>
      </c>
      <c r="I42" s="66" t="s">
        <v>449</v>
      </c>
      <c r="J42" s="63">
        <v>1</v>
      </c>
      <c r="K42" s="66">
        <v>16053.5</v>
      </c>
      <c r="L42" s="66">
        <v>16053.5</v>
      </c>
    </row>
    <row r="43" spans="1:12" x14ac:dyDescent="0.25">
      <c r="A43" s="61">
        <v>44719</v>
      </c>
      <c r="B43" t="s">
        <v>276</v>
      </c>
      <c r="C43" t="s">
        <v>277</v>
      </c>
      <c r="D43" s="63"/>
      <c r="E43" s="63" t="s">
        <v>1485</v>
      </c>
      <c r="F43" s="63" t="s">
        <v>1371</v>
      </c>
      <c r="G43" s="63">
        <v>744941</v>
      </c>
      <c r="H43" s="63" t="s">
        <v>1372</v>
      </c>
      <c r="I43" s="66" t="s">
        <v>449</v>
      </c>
      <c r="J43" s="63">
        <v>1</v>
      </c>
      <c r="K43" s="66">
        <v>16053.5</v>
      </c>
      <c r="L43" s="66">
        <v>16053.5</v>
      </c>
    </row>
    <row r="44" spans="1:12" x14ac:dyDescent="0.25">
      <c r="A44" s="61">
        <v>44719</v>
      </c>
      <c r="B44" t="s">
        <v>276</v>
      </c>
      <c r="C44" t="s">
        <v>277</v>
      </c>
      <c r="D44" s="63"/>
      <c r="E44" s="63" t="s">
        <v>1485</v>
      </c>
      <c r="F44" s="63" t="s">
        <v>1371</v>
      </c>
      <c r="G44" s="63">
        <v>744943</v>
      </c>
      <c r="H44" s="63" t="s">
        <v>1372</v>
      </c>
      <c r="I44" s="66" t="s">
        <v>449</v>
      </c>
      <c r="J44" s="63">
        <v>1</v>
      </c>
      <c r="K44" s="66">
        <v>16053.5</v>
      </c>
      <c r="L44" s="66">
        <v>16053.5</v>
      </c>
    </row>
    <row r="45" spans="1:12" x14ac:dyDescent="0.25">
      <c r="A45" s="61">
        <v>44719</v>
      </c>
      <c r="B45" t="s">
        <v>276</v>
      </c>
      <c r="C45" t="s">
        <v>277</v>
      </c>
      <c r="D45" s="63"/>
      <c r="E45" s="63" t="s">
        <v>1485</v>
      </c>
      <c r="F45" s="63" t="s">
        <v>1371</v>
      </c>
      <c r="G45" s="63">
        <v>744945</v>
      </c>
      <c r="H45" s="63" t="s">
        <v>1372</v>
      </c>
      <c r="I45" s="66" t="s">
        <v>449</v>
      </c>
      <c r="J45" s="63">
        <v>1</v>
      </c>
      <c r="K45" s="66">
        <v>16053.5</v>
      </c>
      <c r="L45" s="66">
        <v>16053.5</v>
      </c>
    </row>
    <row r="46" spans="1:12" x14ac:dyDescent="0.25">
      <c r="A46" s="61">
        <v>44719</v>
      </c>
      <c r="B46" t="s">
        <v>276</v>
      </c>
      <c r="C46" t="s">
        <v>277</v>
      </c>
      <c r="D46" s="63"/>
      <c r="E46" s="63" t="s">
        <v>1485</v>
      </c>
      <c r="F46" s="63" t="s">
        <v>1371</v>
      </c>
      <c r="G46" s="63">
        <v>744947</v>
      </c>
      <c r="H46" s="63" t="s">
        <v>1372</v>
      </c>
      <c r="I46" s="66" t="s">
        <v>449</v>
      </c>
      <c r="J46" s="63">
        <v>1</v>
      </c>
      <c r="K46" s="66">
        <v>16053.5</v>
      </c>
      <c r="L46" s="66">
        <v>16053.5</v>
      </c>
    </row>
    <row r="47" spans="1:12" x14ac:dyDescent="0.25">
      <c r="A47" s="61">
        <v>44719</v>
      </c>
      <c r="B47" t="s">
        <v>276</v>
      </c>
      <c r="C47" t="s">
        <v>277</v>
      </c>
      <c r="D47" s="63"/>
      <c r="E47" s="63" t="s">
        <v>1485</v>
      </c>
      <c r="F47" s="63" t="s">
        <v>1371</v>
      </c>
      <c r="G47" s="63">
        <v>744949</v>
      </c>
      <c r="H47" s="63" t="s">
        <v>1372</v>
      </c>
      <c r="I47" s="66" t="s">
        <v>449</v>
      </c>
      <c r="J47" s="63">
        <v>1</v>
      </c>
      <c r="K47" s="66">
        <v>16053.5</v>
      </c>
      <c r="L47" s="66">
        <v>16053.5</v>
      </c>
    </row>
    <row r="48" spans="1:12" x14ac:dyDescent="0.25">
      <c r="A48" s="61">
        <v>44719</v>
      </c>
      <c r="B48" t="s">
        <v>276</v>
      </c>
      <c r="C48" t="s">
        <v>277</v>
      </c>
      <c r="D48" s="63"/>
      <c r="E48" s="63" t="s">
        <v>1485</v>
      </c>
      <c r="F48" s="63" t="s">
        <v>1371</v>
      </c>
      <c r="G48" s="63">
        <v>744950</v>
      </c>
      <c r="H48" s="63" t="s">
        <v>1372</v>
      </c>
      <c r="I48" s="66" t="s">
        <v>449</v>
      </c>
      <c r="J48" s="63">
        <v>1</v>
      </c>
      <c r="K48" s="66">
        <v>16053.5</v>
      </c>
      <c r="L48" s="66">
        <v>16053.5</v>
      </c>
    </row>
    <row r="49" spans="1:12" x14ac:dyDescent="0.25">
      <c r="A49" s="61">
        <v>44719</v>
      </c>
      <c r="B49" t="s">
        <v>276</v>
      </c>
      <c r="C49" t="s">
        <v>277</v>
      </c>
      <c r="D49" s="63"/>
      <c r="E49" s="63" t="s">
        <v>1485</v>
      </c>
      <c r="F49" s="63" t="s">
        <v>1371</v>
      </c>
      <c r="G49" s="63">
        <v>744950</v>
      </c>
      <c r="H49" s="63" t="s">
        <v>1372</v>
      </c>
      <c r="I49" s="66" t="s">
        <v>449</v>
      </c>
      <c r="J49" s="63">
        <v>1</v>
      </c>
      <c r="K49" s="66">
        <v>16053.5</v>
      </c>
      <c r="L49" s="66">
        <v>16053.5</v>
      </c>
    </row>
    <row r="50" spans="1:12" x14ac:dyDescent="0.25">
      <c r="A50" s="61">
        <v>44719</v>
      </c>
      <c r="B50" t="s">
        <v>276</v>
      </c>
      <c r="C50" t="s">
        <v>277</v>
      </c>
      <c r="D50" s="63"/>
      <c r="E50" s="63" t="s">
        <v>1485</v>
      </c>
      <c r="F50" s="63" t="s">
        <v>1371</v>
      </c>
      <c r="G50" s="63">
        <v>744951</v>
      </c>
      <c r="H50" s="63" t="s">
        <v>1372</v>
      </c>
      <c r="I50" s="66" t="s">
        <v>449</v>
      </c>
      <c r="J50" s="63">
        <v>1</v>
      </c>
      <c r="K50" s="66">
        <v>16053.5</v>
      </c>
      <c r="L50" s="66">
        <v>16053.5</v>
      </c>
    </row>
    <row r="51" spans="1:12" x14ac:dyDescent="0.25">
      <c r="A51" s="61">
        <v>44719</v>
      </c>
      <c r="B51" t="s">
        <v>276</v>
      </c>
      <c r="C51" t="s">
        <v>277</v>
      </c>
      <c r="D51" s="63"/>
      <c r="E51" s="63" t="s">
        <v>1485</v>
      </c>
      <c r="F51" s="63" t="s">
        <v>1371</v>
      </c>
      <c r="G51" s="63">
        <v>744953</v>
      </c>
      <c r="H51" s="63" t="s">
        <v>1372</v>
      </c>
      <c r="I51" s="66" t="s">
        <v>449</v>
      </c>
      <c r="J51" s="63">
        <v>1</v>
      </c>
      <c r="K51" s="66">
        <v>16053.5</v>
      </c>
      <c r="L51" s="66">
        <v>16053.5</v>
      </c>
    </row>
    <row r="52" spans="1:12" x14ac:dyDescent="0.25">
      <c r="A52" s="61">
        <v>44719</v>
      </c>
      <c r="B52" t="s">
        <v>276</v>
      </c>
      <c r="C52" t="s">
        <v>277</v>
      </c>
      <c r="D52" s="63"/>
      <c r="E52" s="63" t="s">
        <v>1485</v>
      </c>
      <c r="F52" s="63" t="s">
        <v>1371</v>
      </c>
      <c r="G52" s="63">
        <v>744955</v>
      </c>
      <c r="H52" s="63" t="s">
        <v>1372</v>
      </c>
      <c r="I52" s="66" t="s">
        <v>449</v>
      </c>
      <c r="J52" s="63">
        <v>1</v>
      </c>
      <c r="K52" s="66">
        <v>16053.5</v>
      </c>
      <c r="L52" s="66">
        <v>16053.5</v>
      </c>
    </row>
    <row r="53" spans="1:12" x14ac:dyDescent="0.25">
      <c r="A53" s="61">
        <v>44719</v>
      </c>
      <c r="B53" t="s">
        <v>276</v>
      </c>
      <c r="C53" t="s">
        <v>277</v>
      </c>
      <c r="D53" s="63"/>
      <c r="E53" s="63" t="s">
        <v>1485</v>
      </c>
      <c r="F53" s="63" t="s">
        <v>1371</v>
      </c>
      <c r="G53" s="63">
        <v>744956</v>
      </c>
      <c r="H53" s="63" t="s">
        <v>1372</v>
      </c>
      <c r="I53" s="66" t="s">
        <v>449</v>
      </c>
      <c r="J53" s="63">
        <v>1</v>
      </c>
      <c r="K53" s="66">
        <v>16053.5</v>
      </c>
      <c r="L53" s="66">
        <v>16053.5</v>
      </c>
    </row>
    <row r="54" spans="1:12" x14ac:dyDescent="0.25">
      <c r="A54" s="61">
        <v>44719</v>
      </c>
      <c r="B54" t="s">
        <v>276</v>
      </c>
      <c r="C54" t="s">
        <v>277</v>
      </c>
      <c r="D54" s="63"/>
      <c r="E54" s="63" t="s">
        <v>1485</v>
      </c>
      <c r="F54" s="63" t="s">
        <v>1371</v>
      </c>
      <c r="G54" s="63">
        <v>744957</v>
      </c>
      <c r="H54" s="63" t="s">
        <v>1372</v>
      </c>
      <c r="I54" s="66" t="s">
        <v>449</v>
      </c>
      <c r="J54" s="63">
        <v>1</v>
      </c>
      <c r="K54" s="66">
        <v>16053.5</v>
      </c>
      <c r="L54" s="66">
        <v>16053.5</v>
      </c>
    </row>
    <row r="55" spans="1:12" x14ac:dyDescent="0.25">
      <c r="A55" s="61">
        <v>44719</v>
      </c>
      <c r="B55" t="s">
        <v>276</v>
      </c>
      <c r="C55" t="s">
        <v>277</v>
      </c>
      <c r="D55" s="63"/>
      <c r="E55" s="63" t="s">
        <v>1485</v>
      </c>
      <c r="F55" s="63" t="s">
        <v>1371</v>
      </c>
      <c r="G55" s="63">
        <v>744958</v>
      </c>
      <c r="H55" s="63" t="s">
        <v>1372</v>
      </c>
      <c r="I55" s="66" t="s">
        <v>449</v>
      </c>
      <c r="J55" s="63">
        <v>1</v>
      </c>
      <c r="K55" s="66">
        <v>16053.5</v>
      </c>
      <c r="L55" s="66">
        <v>16053.5</v>
      </c>
    </row>
    <row r="56" spans="1:12" x14ac:dyDescent="0.25">
      <c r="A56" s="61">
        <v>44719</v>
      </c>
      <c r="B56" t="s">
        <v>276</v>
      </c>
      <c r="C56" t="s">
        <v>277</v>
      </c>
      <c r="D56" s="63"/>
      <c r="E56" s="63" t="s">
        <v>1485</v>
      </c>
      <c r="F56" s="63" t="s">
        <v>1371</v>
      </c>
      <c r="G56" s="63">
        <v>744960</v>
      </c>
      <c r="H56" s="63" t="s">
        <v>1372</v>
      </c>
      <c r="I56" s="66" t="s">
        <v>449</v>
      </c>
      <c r="J56" s="63">
        <v>1</v>
      </c>
      <c r="K56" s="66">
        <v>16053.5</v>
      </c>
      <c r="L56" s="66">
        <v>16053.5</v>
      </c>
    </row>
    <row r="57" spans="1:12" x14ac:dyDescent="0.25">
      <c r="A57" s="61">
        <v>44719</v>
      </c>
      <c r="B57" t="s">
        <v>276</v>
      </c>
      <c r="C57" t="s">
        <v>277</v>
      </c>
      <c r="D57" s="63"/>
      <c r="E57" s="63" t="s">
        <v>1485</v>
      </c>
      <c r="F57" s="63" t="s">
        <v>1371</v>
      </c>
      <c r="G57" s="63">
        <v>744961</v>
      </c>
      <c r="H57" s="63" t="s">
        <v>1372</v>
      </c>
      <c r="I57" s="66" t="s">
        <v>449</v>
      </c>
      <c r="J57" s="63">
        <v>1</v>
      </c>
      <c r="K57" s="66">
        <v>16053.5</v>
      </c>
      <c r="L57" s="66">
        <v>16053.5</v>
      </c>
    </row>
    <row r="58" spans="1:12" x14ac:dyDescent="0.25">
      <c r="A58" s="61">
        <v>44719</v>
      </c>
      <c r="B58" t="s">
        <v>276</v>
      </c>
      <c r="C58" t="s">
        <v>277</v>
      </c>
      <c r="D58" s="63"/>
      <c r="E58" s="63" t="s">
        <v>1485</v>
      </c>
      <c r="F58" s="63" t="s">
        <v>1371</v>
      </c>
      <c r="G58" s="63">
        <v>744962</v>
      </c>
      <c r="H58" s="63" t="s">
        <v>1372</v>
      </c>
      <c r="I58" s="66" t="s">
        <v>449</v>
      </c>
      <c r="J58" s="63">
        <v>1</v>
      </c>
      <c r="K58" s="66">
        <v>16053.5</v>
      </c>
      <c r="L58" s="66">
        <v>16053.5</v>
      </c>
    </row>
    <row r="59" spans="1:12" x14ac:dyDescent="0.25">
      <c r="A59" s="61">
        <v>44719</v>
      </c>
      <c r="B59" t="s">
        <v>276</v>
      </c>
      <c r="C59" t="s">
        <v>277</v>
      </c>
      <c r="D59" s="63"/>
      <c r="E59" s="63" t="s">
        <v>1485</v>
      </c>
      <c r="F59" s="63" t="s">
        <v>1371</v>
      </c>
      <c r="G59" s="63">
        <v>744963</v>
      </c>
      <c r="H59" s="63" t="s">
        <v>1372</v>
      </c>
      <c r="I59" s="66" t="s">
        <v>449</v>
      </c>
      <c r="J59" s="63">
        <v>1</v>
      </c>
      <c r="K59" s="66">
        <v>16053.5</v>
      </c>
      <c r="L59" s="66">
        <v>16053.5</v>
      </c>
    </row>
    <row r="60" spans="1:12" x14ac:dyDescent="0.25">
      <c r="A60" s="61">
        <v>44719</v>
      </c>
      <c r="B60" t="s">
        <v>276</v>
      </c>
      <c r="C60" t="s">
        <v>277</v>
      </c>
      <c r="D60" s="63"/>
      <c r="E60" s="63" t="s">
        <v>1485</v>
      </c>
      <c r="F60" s="63" t="s">
        <v>1371</v>
      </c>
      <c r="G60" s="63">
        <v>744964</v>
      </c>
      <c r="H60" s="63" t="s">
        <v>1372</v>
      </c>
      <c r="I60" s="66" t="s">
        <v>449</v>
      </c>
      <c r="J60" s="63">
        <v>1</v>
      </c>
      <c r="K60" s="66">
        <v>16053.5</v>
      </c>
      <c r="L60" s="66">
        <v>16053.5</v>
      </c>
    </row>
    <row r="61" spans="1:12" x14ac:dyDescent="0.25">
      <c r="A61" s="61">
        <v>44719</v>
      </c>
      <c r="B61" t="s">
        <v>276</v>
      </c>
      <c r="C61" t="s">
        <v>277</v>
      </c>
      <c r="D61" s="63"/>
      <c r="E61" s="63" t="s">
        <v>1485</v>
      </c>
      <c r="F61" s="63" t="s">
        <v>1371</v>
      </c>
      <c r="G61" s="63">
        <v>744967</v>
      </c>
      <c r="H61" s="63" t="s">
        <v>1372</v>
      </c>
      <c r="I61" s="66" t="s">
        <v>449</v>
      </c>
      <c r="J61" s="63">
        <v>1</v>
      </c>
      <c r="K61" s="66">
        <v>16053.5</v>
      </c>
      <c r="L61" s="66">
        <v>16053.5</v>
      </c>
    </row>
    <row r="62" spans="1:12" x14ac:dyDescent="0.25">
      <c r="A62" s="61">
        <v>44719</v>
      </c>
      <c r="B62" t="s">
        <v>276</v>
      </c>
      <c r="C62" t="s">
        <v>277</v>
      </c>
      <c r="D62" s="63"/>
      <c r="E62" s="63" t="s">
        <v>1485</v>
      </c>
      <c r="F62" s="63" t="s">
        <v>1371</v>
      </c>
      <c r="G62" s="63">
        <v>744968</v>
      </c>
      <c r="H62" s="63" t="s">
        <v>1372</v>
      </c>
      <c r="I62" s="66" t="s">
        <v>449</v>
      </c>
      <c r="J62" s="63">
        <v>1</v>
      </c>
      <c r="K62" s="66">
        <v>16053.5</v>
      </c>
      <c r="L62" s="66">
        <v>16053.5</v>
      </c>
    </row>
    <row r="63" spans="1:12" x14ac:dyDescent="0.25">
      <c r="A63" s="61">
        <v>44719</v>
      </c>
      <c r="B63" t="s">
        <v>276</v>
      </c>
      <c r="C63" t="s">
        <v>277</v>
      </c>
      <c r="D63" s="63"/>
      <c r="E63" s="63" t="s">
        <v>1485</v>
      </c>
      <c r="F63" s="63" t="s">
        <v>1371</v>
      </c>
      <c r="G63" s="63">
        <v>744969</v>
      </c>
      <c r="H63" s="63" t="s">
        <v>1372</v>
      </c>
      <c r="I63" s="66" t="s">
        <v>449</v>
      </c>
      <c r="J63" s="63">
        <v>1</v>
      </c>
      <c r="K63" s="66">
        <v>16053.5</v>
      </c>
      <c r="L63" s="66">
        <v>16053.5</v>
      </c>
    </row>
    <row r="64" spans="1:12" x14ac:dyDescent="0.25">
      <c r="A64" s="61">
        <v>44719</v>
      </c>
      <c r="B64" t="s">
        <v>276</v>
      </c>
      <c r="C64" t="s">
        <v>277</v>
      </c>
      <c r="D64" s="63"/>
      <c r="E64" s="63" t="s">
        <v>1485</v>
      </c>
      <c r="F64" s="63" t="s">
        <v>1371</v>
      </c>
      <c r="G64" s="63">
        <v>744970</v>
      </c>
      <c r="H64" s="63" t="s">
        <v>1372</v>
      </c>
      <c r="I64" s="66" t="s">
        <v>449</v>
      </c>
      <c r="J64" s="63">
        <v>1</v>
      </c>
      <c r="K64" s="66">
        <v>16053.5</v>
      </c>
      <c r="L64" s="66">
        <v>16053.5</v>
      </c>
    </row>
    <row r="65" spans="1:12" x14ac:dyDescent="0.25">
      <c r="A65" s="61">
        <v>44719</v>
      </c>
      <c r="B65" t="s">
        <v>276</v>
      </c>
      <c r="C65" t="s">
        <v>277</v>
      </c>
      <c r="D65" s="63"/>
      <c r="E65" s="63" t="s">
        <v>1485</v>
      </c>
      <c r="F65" s="63" t="s">
        <v>1371</v>
      </c>
      <c r="G65" s="63">
        <v>744971</v>
      </c>
      <c r="H65" s="63" t="s">
        <v>1372</v>
      </c>
      <c r="I65" s="66" t="s">
        <v>449</v>
      </c>
      <c r="J65" s="63">
        <v>1</v>
      </c>
      <c r="K65" s="66">
        <v>16053.5</v>
      </c>
      <c r="L65" s="66">
        <v>16053.5</v>
      </c>
    </row>
    <row r="66" spans="1:12" x14ac:dyDescent="0.25">
      <c r="A66" s="61">
        <v>44719</v>
      </c>
      <c r="B66" t="s">
        <v>276</v>
      </c>
      <c r="C66" t="s">
        <v>277</v>
      </c>
      <c r="D66" s="63"/>
      <c r="E66" s="63" t="s">
        <v>1485</v>
      </c>
      <c r="F66" s="63" t="s">
        <v>1371</v>
      </c>
      <c r="G66" s="63">
        <v>744972</v>
      </c>
      <c r="H66" s="63" t="s">
        <v>1372</v>
      </c>
      <c r="I66" s="66" t="s">
        <v>449</v>
      </c>
      <c r="J66" s="63">
        <v>1</v>
      </c>
      <c r="K66" s="66">
        <v>16053.5</v>
      </c>
      <c r="L66" s="66">
        <v>16053.5</v>
      </c>
    </row>
    <row r="67" spans="1:12" x14ac:dyDescent="0.25">
      <c r="A67" s="61">
        <v>44719</v>
      </c>
      <c r="B67" t="s">
        <v>276</v>
      </c>
      <c r="C67" t="s">
        <v>277</v>
      </c>
      <c r="D67" s="63"/>
      <c r="E67" s="63" t="s">
        <v>1485</v>
      </c>
      <c r="F67" s="63" t="s">
        <v>1371</v>
      </c>
      <c r="G67" s="63">
        <v>744973</v>
      </c>
      <c r="H67" s="63" t="s">
        <v>1372</v>
      </c>
      <c r="I67" s="66" t="s">
        <v>449</v>
      </c>
      <c r="J67" s="63">
        <v>1</v>
      </c>
      <c r="K67" s="66">
        <v>16053.5</v>
      </c>
      <c r="L67" s="66">
        <v>16053.5</v>
      </c>
    </row>
    <row r="68" spans="1:12" x14ac:dyDescent="0.25">
      <c r="A68" s="61">
        <v>44719</v>
      </c>
      <c r="B68" t="s">
        <v>276</v>
      </c>
      <c r="C68" t="s">
        <v>277</v>
      </c>
      <c r="D68" s="63"/>
      <c r="E68" s="63" t="s">
        <v>1485</v>
      </c>
      <c r="F68" s="63" t="s">
        <v>1371</v>
      </c>
      <c r="G68" s="63">
        <v>744974</v>
      </c>
      <c r="H68" s="63" t="s">
        <v>1372</v>
      </c>
      <c r="I68" s="66" t="s">
        <v>449</v>
      </c>
      <c r="J68" s="63">
        <v>1</v>
      </c>
      <c r="K68" s="66">
        <v>16053.5</v>
      </c>
      <c r="L68" s="66">
        <v>16053.5</v>
      </c>
    </row>
    <row r="69" spans="1:12" x14ac:dyDescent="0.25">
      <c r="A69" s="61">
        <v>44719</v>
      </c>
      <c r="B69" t="s">
        <v>276</v>
      </c>
      <c r="C69" t="s">
        <v>277</v>
      </c>
      <c r="D69" s="63"/>
      <c r="E69" s="63" t="s">
        <v>1485</v>
      </c>
      <c r="F69" s="63" t="s">
        <v>1371</v>
      </c>
      <c r="G69" s="63">
        <v>744975</v>
      </c>
      <c r="H69" s="63" t="s">
        <v>1372</v>
      </c>
      <c r="I69" s="66" t="s">
        <v>449</v>
      </c>
      <c r="J69" s="63">
        <v>1</v>
      </c>
      <c r="K69" s="66">
        <v>16053.5</v>
      </c>
      <c r="L69" s="66">
        <v>16053.5</v>
      </c>
    </row>
    <row r="70" spans="1:12" x14ac:dyDescent="0.25">
      <c r="A70" s="61">
        <v>44719</v>
      </c>
      <c r="B70" t="s">
        <v>276</v>
      </c>
      <c r="C70" t="s">
        <v>277</v>
      </c>
      <c r="D70" s="63"/>
      <c r="E70" s="63" t="s">
        <v>1485</v>
      </c>
      <c r="F70" s="63" t="s">
        <v>1371</v>
      </c>
      <c r="G70" s="63">
        <v>744976</v>
      </c>
      <c r="H70" s="63" t="s">
        <v>1372</v>
      </c>
      <c r="I70" s="66" t="s">
        <v>449</v>
      </c>
      <c r="J70" s="63">
        <v>1</v>
      </c>
      <c r="K70" s="66">
        <v>16053.5</v>
      </c>
      <c r="L70" s="66">
        <v>16053.5</v>
      </c>
    </row>
    <row r="71" spans="1:12" x14ac:dyDescent="0.25">
      <c r="A71" s="61">
        <v>44719</v>
      </c>
      <c r="B71" t="s">
        <v>276</v>
      </c>
      <c r="C71" t="s">
        <v>277</v>
      </c>
      <c r="D71" s="63"/>
      <c r="E71" s="63" t="s">
        <v>1485</v>
      </c>
      <c r="F71" s="63" t="s">
        <v>1371</v>
      </c>
      <c r="G71" s="63">
        <v>744977</v>
      </c>
      <c r="H71" s="63" t="s">
        <v>1372</v>
      </c>
      <c r="I71" s="66" t="s">
        <v>449</v>
      </c>
      <c r="J71" s="63">
        <v>1</v>
      </c>
      <c r="K71" s="66">
        <v>16053.5</v>
      </c>
      <c r="L71" s="66">
        <v>16053.5</v>
      </c>
    </row>
    <row r="72" spans="1:12" x14ac:dyDescent="0.25">
      <c r="A72" s="61">
        <v>44719</v>
      </c>
      <c r="B72" t="s">
        <v>276</v>
      </c>
      <c r="C72" t="s">
        <v>277</v>
      </c>
      <c r="D72" s="63"/>
      <c r="E72" s="63" t="s">
        <v>1485</v>
      </c>
      <c r="F72" s="63" t="s">
        <v>1371</v>
      </c>
      <c r="G72" s="63">
        <v>744978</v>
      </c>
      <c r="H72" s="63" t="s">
        <v>1372</v>
      </c>
      <c r="I72" s="66" t="s">
        <v>449</v>
      </c>
      <c r="J72" s="63">
        <v>1</v>
      </c>
      <c r="K72" s="66">
        <v>16053.5</v>
      </c>
      <c r="L72" s="66">
        <v>16053.5</v>
      </c>
    </row>
    <row r="73" spans="1:12" x14ac:dyDescent="0.25">
      <c r="A73" s="61">
        <v>44719</v>
      </c>
      <c r="B73" t="s">
        <v>276</v>
      </c>
      <c r="C73" t="s">
        <v>277</v>
      </c>
      <c r="D73" s="63"/>
      <c r="E73" s="63" t="s">
        <v>1485</v>
      </c>
      <c r="F73" s="63" t="s">
        <v>1371</v>
      </c>
      <c r="G73" s="63">
        <v>744980</v>
      </c>
      <c r="H73" s="63" t="s">
        <v>1372</v>
      </c>
      <c r="I73" s="66" t="s">
        <v>449</v>
      </c>
      <c r="J73" s="63">
        <v>1</v>
      </c>
      <c r="K73" s="66">
        <v>16053.5</v>
      </c>
      <c r="L73" s="66">
        <v>16053.5</v>
      </c>
    </row>
    <row r="74" spans="1:12" x14ac:dyDescent="0.25">
      <c r="A74" s="61">
        <v>44719</v>
      </c>
      <c r="B74" t="s">
        <v>276</v>
      </c>
      <c r="C74" t="s">
        <v>277</v>
      </c>
      <c r="D74" s="63"/>
      <c r="E74" s="63" t="s">
        <v>1485</v>
      </c>
      <c r="F74" s="63" t="s">
        <v>1371</v>
      </c>
      <c r="G74" s="63">
        <v>744981</v>
      </c>
      <c r="H74" s="63" t="s">
        <v>1372</v>
      </c>
      <c r="I74" s="66" t="s">
        <v>449</v>
      </c>
      <c r="J74" s="63">
        <v>1</v>
      </c>
      <c r="K74" s="66">
        <v>16053.5</v>
      </c>
      <c r="L74" s="66">
        <v>16053.5</v>
      </c>
    </row>
    <row r="75" spans="1:12" x14ac:dyDescent="0.25">
      <c r="A75" s="61">
        <v>44719</v>
      </c>
      <c r="B75" t="s">
        <v>276</v>
      </c>
      <c r="C75" t="s">
        <v>277</v>
      </c>
      <c r="D75" s="63"/>
      <c r="E75" s="63" t="s">
        <v>1485</v>
      </c>
      <c r="F75" s="63" t="s">
        <v>1371</v>
      </c>
      <c r="G75" s="63">
        <v>744983</v>
      </c>
      <c r="H75" s="63" t="s">
        <v>1372</v>
      </c>
      <c r="I75" s="66" t="s">
        <v>449</v>
      </c>
      <c r="J75" s="63">
        <v>1</v>
      </c>
      <c r="K75" s="66">
        <v>16053.5</v>
      </c>
      <c r="L75" s="66">
        <v>16053.5</v>
      </c>
    </row>
    <row r="76" spans="1:12" x14ac:dyDescent="0.25">
      <c r="A76" s="61">
        <v>44719</v>
      </c>
      <c r="B76" t="s">
        <v>276</v>
      </c>
      <c r="C76" t="s">
        <v>277</v>
      </c>
      <c r="D76" s="63"/>
      <c r="E76" s="63" t="s">
        <v>1485</v>
      </c>
      <c r="F76" s="63" t="s">
        <v>1371</v>
      </c>
      <c r="G76" s="63">
        <v>744984</v>
      </c>
      <c r="H76" s="63" t="s">
        <v>1372</v>
      </c>
      <c r="I76" s="66" t="s">
        <v>449</v>
      </c>
      <c r="J76" s="63">
        <v>1</v>
      </c>
      <c r="K76" s="66">
        <v>16053.5</v>
      </c>
      <c r="L76" s="66">
        <v>16053.5</v>
      </c>
    </row>
    <row r="77" spans="1:12" x14ac:dyDescent="0.25">
      <c r="A77" s="61">
        <v>44719</v>
      </c>
      <c r="B77" t="s">
        <v>276</v>
      </c>
      <c r="C77" t="s">
        <v>277</v>
      </c>
      <c r="D77" s="63"/>
      <c r="E77" s="63" t="s">
        <v>1485</v>
      </c>
      <c r="F77" s="63" t="s">
        <v>1371</v>
      </c>
      <c r="G77" s="63">
        <v>744985</v>
      </c>
      <c r="H77" s="63" t="s">
        <v>1372</v>
      </c>
      <c r="I77" s="66" t="s">
        <v>449</v>
      </c>
      <c r="J77" s="63">
        <v>1</v>
      </c>
      <c r="K77" s="66">
        <v>16053.5</v>
      </c>
      <c r="L77" s="66">
        <v>16053.5</v>
      </c>
    </row>
    <row r="78" spans="1:12" x14ac:dyDescent="0.25">
      <c r="A78" s="61">
        <v>44719</v>
      </c>
      <c r="B78" t="s">
        <v>276</v>
      </c>
      <c r="C78" t="s">
        <v>277</v>
      </c>
      <c r="D78" s="63"/>
      <c r="E78" s="63" t="s">
        <v>1485</v>
      </c>
      <c r="F78" s="63" t="s">
        <v>1371</v>
      </c>
      <c r="G78" s="63">
        <v>744986</v>
      </c>
      <c r="H78" s="63" t="s">
        <v>1372</v>
      </c>
      <c r="I78" s="66" t="s">
        <v>449</v>
      </c>
      <c r="J78" s="63">
        <v>1</v>
      </c>
      <c r="K78" s="66">
        <v>16053.5</v>
      </c>
      <c r="L78" s="66">
        <v>16053.5</v>
      </c>
    </row>
    <row r="79" spans="1:12" x14ac:dyDescent="0.25">
      <c r="A79" s="61">
        <v>44719</v>
      </c>
      <c r="B79" t="s">
        <v>276</v>
      </c>
      <c r="C79" t="s">
        <v>277</v>
      </c>
      <c r="D79" s="63"/>
      <c r="E79" s="63" t="s">
        <v>1485</v>
      </c>
      <c r="F79" s="63" t="s">
        <v>1371</v>
      </c>
      <c r="G79" s="63">
        <v>744988</v>
      </c>
      <c r="H79" s="63" t="s">
        <v>1372</v>
      </c>
      <c r="I79" s="66" t="s">
        <v>449</v>
      </c>
      <c r="J79" s="63">
        <v>1</v>
      </c>
      <c r="K79" s="66">
        <v>16053.5</v>
      </c>
      <c r="L79" s="66">
        <v>16053.5</v>
      </c>
    </row>
    <row r="80" spans="1:12" x14ac:dyDescent="0.25">
      <c r="A80" s="61">
        <v>44719</v>
      </c>
      <c r="B80" t="s">
        <v>276</v>
      </c>
      <c r="C80" t="s">
        <v>277</v>
      </c>
      <c r="D80" s="63"/>
      <c r="E80" s="63" t="s">
        <v>1485</v>
      </c>
      <c r="F80" s="63" t="s">
        <v>1371</v>
      </c>
      <c r="G80" s="63">
        <v>744989</v>
      </c>
      <c r="H80" s="63" t="s">
        <v>1372</v>
      </c>
      <c r="I80" s="66" t="s">
        <v>449</v>
      </c>
      <c r="J80" s="63">
        <v>1</v>
      </c>
      <c r="K80" s="66">
        <v>16053.5</v>
      </c>
      <c r="L80" s="66">
        <v>16053.5</v>
      </c>
    </row>
    <row r="81" spans="1:12" x14ac:dyDescent="0.25">
      <c r="A81" s="61">
        <v>44719</v>
      </c>
      <c r="B81" t="s">
        <v>276</v>
      </c>
      <c r="C81" t="s">
        <v>277</v>
      </c>
      <c r="D81" s="63"/>
      <c r="E81" s="63" t="s">
        <v>1485</v>
      </c>
      <c r="F81" s="63" t="s">
        <v>1371</v>
      </c>
      <c r="G81" s="63">
        <v>744990</v>
      </c>
      <c r="H81" s="63" t="s">
        <v>1372</v>
      </c>
      <c r="I81" s="66" t="s">
        <v>449</v>
      </c>
      <c r="J81" s="63">
        <v>1</v>
      </c>
      <c r="K81" s="66">
        <v>16053.5</v>
      </c>
      <c r="L81" s="66">
        <v>16053.5</v>
      </c>
    </row>
    <row r="82" spans="1:12" x14ac:dyDescent="0.25">
      <c r="A82" s="61">
        <v>44719</v>
      </c>
      <c r="B82" t="s">
        <v>276</v>
      </c>
      <c r="C82" t="s">
        <v>277</v>
      </c>
      <c r="D82" s="63"/>
      <c r="E82" s="63" t="s">
        <v>1485</v>
      </c>
      <c r="F82" s="63" t="s">
        <v>1371</v>
      </c>
      <c r="G82" s="63">
        <v>744991</v>
      </c>
      <c r="H82" s="63" t="s">
        <v>1372</v>
      </c>
      <c r="I82" s="66" t="s">
        <v>449</v>
      </c>
      <c r="J82" s="63">
        <v>1</v>
      </c>
      <c r="K82" s="66">
        <v>16053.5</v>
      </c>
      <c r="L82" s="66">
        <v>16053.5</v>
      </c>
    </row>
    <row r="83" spans="1:12" x14ac:dyDescent="0.25">
      <c r="A83" s="61">
        <v>44719</v>
      </c>
      <c r="B83" t="s">
        <v>276</v>
      </c>
      <c r="C83" t="s">
        <v>277</v>
      </c>
      <c r="D83" s="63"/>
      <c r="E83" s="63" t="s">
        <v>1485</v>
      </c>
      <c r="F83" s="63" t="s">
        <v>1371</v>
      </c>
      <c r="G83" s="63">
        <v>744992</v>
      </c>
      <c r="H83" s="63" t="s">
        <v>1372</v>
      </c>
      <c r="I83" s="66" t="s">
        <v>449</v>
      </c>
      <c r="J83" s="63">
        <v>1</v>
      </c>
      <c r="K83" s="66">
        <v>16053.5</v>
      </c>
      <c r="L83" s="66">
        <v>16053.5</v>
      </c>
    </row>
    <row r="84" spans="1:12" x14ac:dyDescent="0.25">
      <c r="A84" s="61">
        <v>44719</v>
      </c>
      <c r="B84" t="s">
        <v>276</v>
      </c>
      <c r="C84" t="s">
        <v>277</v>
      </c>
      <c r="D84" s="63"/>
      <c r="E84" s="63" t="s">
        <v>1485</v>
      </c>
      <c r="F84" s="63" t="s">
        <v>1371</v>
      </c>
      <c r="G84" s="63">
        <v>744993</v>
      </c>
      <c r="H84" s="63" t="s">
        <v>1372</v>
      </c>
      <c r="I84" s="66" t="s">
        <v>449</v>
      </c>
      <c r="J84" s="63">
        <v>1</v>
      </c>
      <c r="K84" s="66">
        <v>16053.5</v>
      </c>
      <c r="L84" s="66">
        <v>16053.5</v>
      </c>
    </row>
    <row r="85" spans="1:12" x14ac:dyDescent="0.25">
      <c r="A85" s="61">
        <v>44719</v>
      </c>
      <c r="B85" t="s">
        <v>276</v>
      </c>
      <c r="C85" t="s">
        <v>277</v>
      </c>
      <c r="D85" s="63"/>
      <c r="E85" s="63" t="s">
        <v>1485</v>
      </c>
      <c r="F85" s="63" t="s">
        <v>1371</v>
      </c>
      <c r="G85" s="63">
        <v>744994</v>
      </c>
      <c r="H85" s="63" t="s">
        <v>1372</v>
      </c>
      <c r="I85" s="66" t="s">
        <v>449</v>
      </c>
      <c r="J85" s="63">
        <v>1</v>
      </c>
      <c r="K85" s="66">
        <v>16053.5</v>
      </c>
      <c r="L85" s="66">
        <v>16053.5</v>
      </c>
    </row>
    <row r="86" spans="1:12" x14ac:dyDescent="0.25">
      <c r="A86" s="61">
        <v>44719</v>
      </c>
      <c r="B86" t="s">
        <v>276</v>
      </c>
      <c r="C86" t="s">
        <v>277</v>
      </c>
      <c r="D86" s="63"/>
      <c r="E86" s="63" t="s">
        <v>1485</v>
      </c>
      <c r="F86" s="63" t="s">
        <v>1371</v>
      </c>
      <c r="G86" s="63">
        <v>744995</v>
      </c>
      <c r="H86" s="63" t="s">
        <v>1372</v>
      </c>
      <c r="I86" s="66" t="s">
        <v>449</v>
      </c>
      <c r="J86" s="63">
        <v>1</v>
      </c>
      <c r="K86" s="66">
        <v>16053.5</v>
      </c>
      <c r="L86" s="66">
        <v>16053.5</v>
      </c>
    </row>
    <row r="87" spans="1:12" x14ac:dyDescent="0.25">
      <c r="A87" s="61">
        <v>44719</v>
      </c>
      <c r="B87" t="s">
        <v>276</v>
      </c>
      <c r="C87" t="s">
        <v>277</v>
      </c>
      <c r="D87" s="63"/>
      <c r="E87" s="63" t="s">
        <v>1485</v>
      </c>
      <c r="F87" s="63" t="s">
        <v>1371</v>
      </c>
      <c r="G87" s="63">
        <v>744996</v>
      </c>
      <c r="H87" s="63" t="s">
        <v>1372</v>
      </c>
      <c r="I87" s="66" t="s">
        <v>449</v>
      </c>
      <c r="J87" s="63">
        <v>1</v>
      </c>
      <c r="K87" s="66">
        <v>16053.5</v>
      </c>
      <c r="L87" s="66">
        <v>16053.5</v>
      </c>
    </row>
    <row r="88" spans="1:12" x14ac:dyDescent="0.25">
      <c r="A88" s="61">
        <v>44719</v>
      </c>
      <c r="B88" t="s">
        <v>276</v>
      </c>
      <c r="C88" t="s">
        <v>277</v>
      </c>
      <c r="D88" s="63"/>
      <c r="E88" s="63" t="s">
        <v>1485</v>
      </c>
      <c r="F88" s="63" t="s">
        <v>1371</v>
      </c>
      <c r="G88" s="63">
        <v>744997</v>
      </c>
      <c r="H88" s="63" t="s">
        <v>1372</v>
      </c>
      <c r="I88" s="66" t="s">
        <v>449</v>
      </c>
      <c r="J88" s="63">
        <v>1</v>
      </c>
      <c r="K88" s="66">
        <v>16053.5</v>
      </c>
      <c r="L88" s="66">
        <v>16053.5</v>
      </c>
    </row>
    <row r="89" spans="1:12" x14ac:dyDescent="0.25">
      <c r="A89" s="61">
        <v>44719</v>
      </c>
      <c r="B89" t="s">
        <v>276</v>
      </c>
      <c r="C89" t="s">
        <v>277</v>
      </c>
      <c r="D89" s="63"/>
      <c r="E89" s="63" t="s">
        <v>1485</v>
      </c>
      <c r="F89" s="63" t="s">
        <v>1371</v>
      </c>
      <c r="G89" s="63">
        <v>744998</v>
      </c>
      <c r="H89" s="63" t="s">
        <v>1372</v>
      </c>
      <c r="I89" s="66" t="s">
        <v>449</v>
      </c>
      <c r="J89" s="63">
        <v>1</v>
      </c>
      <c r="K89" s="66">
        <v>16053.5</v>
      </c>
      <c r="L89" s="66">
        <v>16053.5</v>
      </c>
    </row>
    <row r="90" spans="1:12" x14ac:dyDescent="0.25">
      <c r="A90" s="61">
        <v>44719</v>
      </c>
      <c r="B90" t="s">
        <v>276</v>
      </c>
      <c r="C90" t="s">
        <v>277</v>
      </c>
      <c r="D90" s="63"/>
      <c r="E90" s="63" t="s">
        <v>1485</v>
      </c>
      <c r="F90" s="63" t="s">
        <v>1371</v>
      </c>
      <c r="G90" s="63">
        <v>744999</v>
      </c>
      <c r="H90" s="63" t="s">
        <v>1372</v>
      </c>
      <c r="I90" s="66" t="s">
        <v>449</v>
      </c>
      <c r="J90" s="63">
        <v>1</v>
      </c>
      <c r="K90" s="66">
        <v>16053.5</v>
      </c>
      <c r="L90" s="66">
        <v>16053.5</v>
      </c>
    </row>
    <row r="91" spans="1:12" x14ac:dyDescent="0.25">
      <c r="A91" s="61">
        <v>44719</v>
      </c>
      <c r="B91" t="s">
        <v>276</v>
      </c>
      <c r="C91" t="s">
        <v>277</v>
      </c>
      <c r="D91" s="63"/>
      <c r="E91" s="63" t="s">
        <v>1485</v>
      </c>
      <c r="F91" s="63" t="s">
        <v>1371</v>
      </c>
      <c r="G91" s="63">
        <v>745000</v>
      </c>
      <c r="H91" s="63" t="s">
        <v>1372</v>
      </c>
      <c r="I91" s="66" t="s">
        <v>449</v>
      </c>
      <c r="J91" s="63">
        <v>1</v>
      </c>
      <c r="K91" s="66">
        <v>16053.5</v>
      </c>
      <c r="L91" s="66">
        <v>16053.5</v>
      </c>
    </row>
    <row r="92" spans="1:12" x14ac:dyDescent="0.25">
      <c r="A92" s="61">
        <v>44719</v>
      </c>
      <c r="B92" t="s">
        <v>276</v>
      </c>
      <c r="C92" t="s">
        <v>277</v>
      </c>
      <c r="D92" s="63"/>
      <c r="E92" s="63" t="s">
        <v>1485</v>
      </c>
      <c r="F92" s="63" t="s">
        <v>1371</v>
      </c>
      <c r="G92" s="63">
        <v>745001</v>
      </c>
      <c r="H92" s="63" t="s">
        <v>1372</v>
      </c>
      <c r="I92" s="66" t="s">
        <v>449</v>
      </c>
      <c r="J92" s="63">
        <v>1</v>
      </c>
      <c r="K92" s="66">
        <v>16053.5</v>
      </c>
      <c r="L92" s="66">
        <v>16053.5</v>
      </c>
    </row>
    <row r="93" spans="1:12" x14ac:dyDescent="0.25">
      <c r="A93" s="61">
        <v>44719</v>
      </c>
      <c r="B93" t="s">
        <v>276</v>
      </c>
      <c r="C93" t="s">
        <v>277</v>
      </c>
      <c r="D93" s="63"/>
      <c r="E93" s="63" t="s">
        <v>1485</v>
      </c>
      <c r="F93" s="63" t="s">
        <v>1371</v>
      </c>
      <c r="G93" s="63">
        <v>745002</v>
      </c>
      <c r="H93" s="63" t="s">
        <v>1372</v>
      </c>
      <c r="I93" s="66" t="s">
        <v>449</v>
      </c>
      <c r="J93" s="63">
        <v>1</v>
      </c>
      <c r="K93" s="66">
        <v>16053.5</v>
      </c>
      <c r="L93" s="66">
        <v>16053.5</v>
      </c>
    </row>
    <row r="94" spans="1:12" x14ac:dyDescent="0.25">
      <c r="A94" s="61">
        <v>44719</v>
      </c>
      <c r="B94" t="s">
        <v>276</v>
      </c>
      <c r="C94" t="s">
        <v>277</v>
      </c>
      <c r="D94" s="63"/>
      <c r="E94" s="63" t="s">
        <v>1485</v>
      </c>
      <c r="F94" s="63" t="s">
        <v>1371</v>
      </c>
      <c r="G94" s="63">
        <v>745003</v>
      </c>
      <c r="H94" s="63" t="s">
        <v>1372</v>
      </c>
      <c r="I94" s="66" t="s">
        <v>449</v>
      </c>
      <c r="J94" s="63">
        <v>1</v>
      </c>
      <c r="K94" s="66">
        <v>16053.5</v>
      </c>
      <c r="L94" s="66">
        <v>16053.5</v>
      </c>
    </row>
    <row r="95" spans="1:12" x14ac:dyDescent="0.25">
      <c r="A95" s="61">
        <v>44719</v>
      </c>
      <c r="B95" t="s">
        <v>276</v>
      </c>
      <c r="C95" t="s">
        <v>277</v>
      </c>
      <c r="D95" s="63"/>
      <c r="E95" s="63" t="s">
        <v>1485</v>
      </c>
      <c r="F95" s="63" t="s">
        <v>1371</v>
      </c>
      <c r="G95" s="63">
        <v>745004</v>
      </c>
      <c r="H95" s="63" t="s">
        <v>1372</v>
      </c>
      <c r="I95" s="66" t="s">
        <v>449</v>
      </c>
      <c r="J95" s="63">
        <v>1</v>
      </c>
      <c r="K95" s="66">
        <v>16053.5</v>
      </c>
      <c r="L95" s="66">
        <v>16053.5</v>
      </c>
    </row>
    <row r="96" spans="1:12" x14ac:dyDescent="0.25">
      <c r="A96" s="61">
        <v>44719</v>
      </c>
      <c r="B96" t="s">
        <v>276</v>
      </c>
      <c r="C96" t="s">
        <v>277</v>
      </c>
      <c r="D96" s="63"/>
      <c r="E96" s="63" t="s">
        <v>1485</v>
      </c>
      <c r="F96" s="63" t="s">
        <v>1371</v>
      </c>
      <c r="G96" s="63">
        <v>745005</v>
      </c>
      <c r="H96" s="63" t="s">
        <v>1372</v>
      </c>
      <c r="I96" s="66" t="s">
        <v>449</v>
      </c>
      <c r="J96" s="63">
        <v>1</v>
      </c>
      <c r="K96" s="66">
        <v>16053.5</v>
      </c>
      <c r="L96" s="66">
        <v>16053.5</v>
      </c>
    </row>
    <row r="97" spans="1:12" x14ac:dyDescent="0.25">
      <c r="A97" s="61">
        <v>44719</v>
      </c>
      <c r="B97" t="s">
        <v>276</v>
      </c>
      <c r="C97" t="s">
        <v>277</v>
      </c>
      <c r="D97" s="63"/>
      <c r="E97" s="63" t="s">
        <v>1485</v>
      </c>
      <c r="F97" s="63" t="s">
        <v>1371</v>
      </c>
      <c r="G97" s="63">
        <v>745006</v>
      </c>
      <c r="H97" s="63" t="s">
        <v>1372</v>
      </c>
      <c r="I97" s="66" t="s">
        <v>449</v>
      </c>
      <c r="J97" s="63">
        <v>1</v>
      </c>
      <c r="K97" s="66">
        <v>16053.5</v>
      </c>
      <c r="L97" s="66">
        <v>16053.5</v>
      </c>
    </row>
    <row r="98" spans="1:12" x14ac:dyDescent="0.25">
      <c r="A98" s="61">
        <v>44719</v>
      </c>
      <c r="B98" t="s">
        <v>276</v>
      </c>
      <c r="C98" t="s">
        <v>277</v>
      </c>
      <c r="D98" s="63"/>
      <c r="E98" s="63" t="s">
        <v>1485</v>
      </c>
      <c r="F98" s="63" t="s">
        <v>1371</v>
      </c>
      <c r="G98" s="63">
        <v>745007</v>
      </c>
      <c r="H98" s="63" t="s">
        <v>1372</v>
      </c>
      <c r="I98" s="66" t="s">
        <v>449</v>
      </c>
      <c r="J98" s="63">
        <v>1</v>
      </c>
      <c r="K98" s="66">
        <v>16053.5</v>
      </c>
      <c r="L98" s="66">
        <v>16053.5</v>
      </c>
    </row>
    <row r="99" spans="1:12" x14ac:dyDescent="0.25">
      <c r="A99" s="61">
        <v>44719</v>
      </c>
      <c r="B99" t="s">
        <v>276</v>
      </c>
      <c r="C99" t="s">
        <v>277</v>
      </c>
      <c r="D99" s="63"/>
      <c r="E99" s="63" t="s">
        <v>1485</v>
      </c>
      <c r="F99" s="63" t="s">
        <v>1371</v>
      </c>
      <c r="G99" s="63">
        <v>745008</v>
      </c>
      <c r="H99" s="63" t="s">
        <v>1372</v>
      </c>
      <c r="I99" s="66" t="s">
        <v>449</v>
      </c>
      <c r="J99" s="63">
        <v>1</v>
      </c>
      <c r="K99" s="66">
        <v>16053.5</v>
      </c>
      <c r="L99" s="66">
        <v>16053.5</v>
      </c>
    </row>
    <row r="100" spans="1:12" x14ac:dyDescent="0.25">
      <c r="A100" s="61">
        <v>44719</v>
      </c>
      <c r="B100" t="s">
        <v>276</v>
      </c>
      <c r="C100" t="s">
        <v>277</v>
      </c>
      <c r="D100" s="63"/>
      <c r="E100" s="63" t="s">
        <v>1485</v>
      </c>
      <c r="F100" s="63" t="s">
        <v>1371</v>
      </c>
      <c r="G100" s="63">
        <v>745009</v>
      </c>
      <c r="H100" s="63" t="s">
        <v>1372</v>
      </c>
      <c r="I100" s="66" t="s">
        <v>449</v>
      </c>
      <c r="J100" s="63">
        <v>1</v>
      </c>
      <c r="K100" s="66">
        <v>16053.5</v>
      </c>
      <c r="L100" s="66">
        <v>16053.5</v>
      </c>
    </row>
    <row r="101" spans="1:12" x14ac:dyDescent="0.25">
      <c r="A101" s="61">
        <v>44719</v>
      </c>
      <c r="B101" t="s">
        <v>276</v>
      </c>
      <c r="C101" t="s">
        <v>277</v>
      </c>
      <c r="D101" s="63"/>
      <c r="E101" s="63" t="s">
        <v>1485</v>
      </c>
      <c r="F101" s="63" t="s">
        <v>1371</v>
      </c>
      <c r="G101" s="63">
        <v>745010</v>
      </c>
      <c r="H101" s="63" t="s">
        <v>1372</v>
      </c>
      <c r="I101" s="66" t="s">
        <v>449</v>
      </c>
      <c r="J101" s="63">
        <v>1</v>
      </c>
      <c r="K101" s="66">
        <v>16053.5</v>
      </c>
      <c r="L101" s="66">
        <v>16053.5</v>
      </c>
    </row>
    <row r="102" spans="1:12" x14ac:dyDescent="0.25">
      <c r="A102" s="61">
        <v>44719</v>
      </c>
      <c r="B102" t="s">
        <v>276</v>
      </c>
      <c r="C102" t="s">
        <v>277</v>
      </c>
      <c r="D102" s="63"/>
      <c r="E102" s="63" t="s">
        <v>1485</v>
      </c>
      <c r="F102" s="63" t="s">
        <v>1371</v>
      </c>
      <c r="G102" s="63">
        <v>745011</v>
      </c>
      <c r="H102" s="63" t="s">
        <v>1372</v>
      </c>
      <c r="I102" s="66" t="s">
        <v>449</v>
      </c>
      <c r="J102" s="63">
        <v>1</v>
      </c>
      <c r="K102" s="66">
        <v>16053.5</v>
      </c>
      <c r="L102" s="66">
        <v>16053.5</v>
      </c>
    </row>
    <row r="103" spans="1:12" x14ac:dyDescent="0.25">
      <c r="A103" s="61">
        <v>44719</v>
      </c>
      <c r="B103" t="s">
        <v>276</v>
      </c>
      <c r="C103" t="s">
        <v>277</v>
      </c>
      <c r="D103" s="63"/>
      <c r="E103" s="63" t="s">
        <v>1485</v>
      </c>
      <c r="F103" s="63" t="s">
        <v>1371</v>
      </c>
      <c r="G103" s="63">
        <v>745014</v>
      </c>
      <c r="H103" s="63" t="s">
        <v>1372</v>
      </c>
      <c r="I103" s="66" t="s">
        <v>449</v>
      </c>
      <c r="J103" s="63">
        <v>1</v>
      </c>
      <c r="K103" s="66">
        <v>16053.5</v>
      </c>
      <c r="L103" s="66">
        <v>16053.5</v>
      </c>
    </row>
    <row r="104" spans="1:12" x14ac:dyDescent="0.25">
      <c r="A104" s="61">
        <v>44719</v>
      </c>
      <c r="B104" t="s">
        <v>276</v>
      </c>
      <c r="C104" t="s">
        <v>277</v>
      </c>
      <c r="D104" s="63"/>
      <c r="E104" s="63" t="s">
        <v>1485</v>
      </c>
      <c r="F104" s="63" t="s">
        <v>1371</v>
      </c>
      <c r="G104" s="63">
        <v>745015</v>
      </c>
      <c r="H104" s="63" t="s">
        <v>1372</v>
      </c>
      <c r="I104" s="66" t="s">
        <v>449</v>
      </c>
      <c r="J104" s="63">
        <v>1</v>
      </c>
      <c r="K104" s="66">
        <v>16053.5</v>
      </c>
      <c r="L104" s="66">
        <v>16053.5</v>
      </c>
    </row>
    <row r="105" spans="1:12" x14ac:dyDescent="0.25">
      <c r="A105" s="61">
        <v>44719</v>
      </c>
      <c r="B105" t="s">
        <v>276</v>
      </c>
      <c r="C105" t="s">
        <v>277</v>
      </c>
      <c r="D105" s="63"/>
      <c r="E105" s="63" t="s">
        <v>1485</v>
      </c>
      <c r="F105" s="63" t="s">
        <v>1371</v>
      </c>
      <c r="G105" s="63">
        <v>745016</v>
      </c>
      <c r="H105" s="63" t="s">
        <v>1372</v>
      </c>
      <c r="I105" s="66" t="s">
        <v>449</v>
      </c>
      <c r="J105" s="63">
        <v>1</v>
      </c>
      <c r="K105" s="66">
        <v>16053.5</v>
      </c>
      <c r="L105" s="66">
        <v>16053.5</v>
      </c>
    </row>
    <row r="106" spans="1:12" x14ac:dyDescent="0.25">
      <c r="A106" s="61">
        <v>44719</v>
      </c>
      <c r="B106" t="s">
        <v>276</v>
      </c>
      <c r="C106" t="s">
        <v>277</v>
      </c>
      <c r="D106" s="63"/>
      <c r="E106" s="63" t="s">
        <v>1485</v>
      </c>
      <c r="F106" s="63" t="s">
        <v>1371</v>
      </c>
      <c r="G106" s="63">
        <v>745017</v>
      </c>
      <c r="H106" s="63" t="s">
        <v>1372</v>
      </c>
      <c r="I106" s="66" t="s">
        <v>449</v>
      </c>
      <c r="J106" s="63">
        <v>1</v>
      </c>
      <c r="K106" s="66">
        <v>16053.5</v>
      </c>
      <c r="L106" s="66">
        <v>16053.5</v>
      </c>
    </row>
    <row r="107" spans="1:12" x14ac:dyDescent="0.25">
      <c r="A107" s="61">
        <v>44719</v>
      </c>
      <c r="B107" t="s">
        <v>276</v>
      </c>
      <c r="C107" t="s">
        <v>277</v>
      </c>
      <c r="D107" s="63"/>
      <c r="E107" s="63" t="s">
        <v>1485</v>
      </c>
      <c r="F107" s="63" t="s">
        <v>1371</v>
      </c>
      <c r="G107" s="63">
        <v>745018</v>
      </c>
      <c r="H107" s="63" t="s">
        <v>1372</v>
      </c>
      <c r="I107" s="66" t="s">
        <v>449</v>
      </c>
      <c r="J107" s="63">
        <v>1</v>
      </c>
      <c r="K107" s="66">
        <v>16053.5</v>
      </c>
      <c r="L107" s="66">
        <v>16053.5</v>
      </c>
    </row>
    <row r="108" spans="1:12" x14ac:dyDescent="0.25">
      <c r="A108" s="61">
        <v>44719</v>
      </c>
      <c r="B108" t="s">
        <v>276</v>
      </c>
      <c r="C108" t="s">
        <v>277</v>
      </c>
      <c r="D108" s="63"/>
      <c r="E108" s="63" t="s">
        <v>1485</v>
      </c>
      <c r="F108" s="63" t="s">
        <v>1371</v>
      </c>
      <c r="G108" s="63">
        <v>745019</v>
      </c>
      <c r="H108" s="63" t="s">
        <v>1372</v>
      </c>
      <c r="I108" s="66" t="s">
        <v>449</v>
      </c>
      <c r="J108" s="63">
        <v>1</v>
      </c>
      <c r="K108" s="66">
        <v>16053.5</v>
      </c>
      <c r="L108" s="66">
        <v>16053.5</v>
      </c>
    </row>
    <row r="109" spans="1:12" x14ac:dyDescent="0.25">
      <c r="A109" s="61">
        <v>44719</v>
      </c>
      <c r="B109" t="s">
        <v>276</v>
      </c>
      <c r="C109" t="s">
        <v>277</v>
      </c>
      <c r="D109" s="63"/>
      <c r="E109" s="63" t="s">
        <v>1485</v>
      </c>
      <c r="F109" s="63" t="s">
        <v>1371</v>
      </c>
      <c r="G109" s="63">
        <v>745020</v>
      </c>
      <c r="H109" s="63" t="s">
        <v>1372</v>
      </c>
      <c r="I109" s="66" t="s">
        <v>449</v>
      </c>
      <c r="J109" s="63">
        <v>1</v>
      </c>
      <c r="K109" s="66">
        <v>16053.5</v>
      </c>
      <c r="L109" s="66">
        <v>16053.5</v>
      </c>
    </row>
    <row r="110" spans="1:12" x14ac:dyDescent="0.25">
      <c r="A110" s="61">
        <v>44719</v>
      </c>
      <c r="B110" t="s">
        <v>276</v>
      </c>
      <c r="C110" t="s">
        <v>277</v>
      </c>
      <c r="D110" s="63"/>
      <c r="E110" s="63" t="s">
        <v>1485</v>
      </c>
      <c r="F110" s="63" t="s">
        <v>1371</v>
      </c>
      <c r="G110" s="63">
        <v>745021</v>
      </c>
      <c r="H110" s="63" t="s">
        <v>1372</v>
      </c>
      <c r="I110" s="66" t="s">
        <v>449</v>
      </c>
      <c r="J110" s="63">
        <v>1</v>
      </c>
      <c r="K110" s="66">
        <v>16053.5</v>
      </c>
      <c r="L110" s="66">
        <v>16053.5</v>
      </c>
    </row>
    <row r="111" spans="1:12" x14ac:dyDescent="0.25">
      <c r="A111" s="61">
        <v>44719</v>
      </c>
      <c r="B111" t="s">
        <v>276</v>
      </c>
      <c r="C111" t="s">
        <v>277</v>
      </c>
      <c r="D111" s="63"/>
      <c r="E111" s="63" t="s">
        <v>1485</v>
      </c>
      <c r="F111" s="63" t="s">
        <v>1371</v>
      </c>
      <c r="G111" s="63">
        <v>745022</v>
      </c>
      <c r="H111" s="63" t="s">
        <v>1372</v>
      </c>
      <c r="I111" s="66" t="s">
        <v>449</v>
      </c>
      <c r="J111" s="63">
        <v>1</v>
      </c>
      <c r="K111" s="66">
        <v>16053.5</v>
      </c>
      <c r="L111" s="66">
        <v>16053.5</v>
      </c>
    </row>
    <row r="112" spans="1:12" x14ac:dyDescent="0.25">
      <c r="A112" s="61">
        <v>44719</v>
      </c>
      <c r="B112" t="s">
        <v>276</v>
      </c>
      <c r="C112" t="s">
        <v>277</v>
      </c>
      <c r="D112" s="63"/>
      <c r="E112" s="63" t="s">
        <v>1485</v>
      </c>
      <c r="F112" s="63" t="s">
        <v>1371</v>
      </c>
      <c r="G112" s="63">
        <v>745023</v>
      </c>
      <c r="H112" s="63" t="s">
        <v>1372</v>
      </c>
      <c r="I112" s="66" t="s">
        <v>449</v>
      </c>
      <c r="J112" s="63">
        <v>1</v>
      </c>
      <c r="K112" s="66">
        <v>16053.5</v>
      </c>
      <c r="L112" s="66">
        <v>16053.5</v>
      </c>
    </row>
    <row r="113" spans="1:12" x14ac:dyDescent="0.25">
      <c r="A113" s="61">
        <v>44719</v>
      </c>
      <c r="B113" t="s">
        <v>276</v>
      </c>
      <c r="C113" t="s">
        <v>277</v>
      </c>
      <c r="D113" s="63"/>
      <c r="E113" s="63" t="s">
        <v>1485</v>
      </c>
      <c r="F113" s="63" t="s">
        <v>1371</v>
      </c>
      <c r="G113" s="63">
        <v>745024</v>
      </c>
      <c r="H113" s="63" t="s">
        <v>1372</v>
      </c>
      <c r="I113" s="66" t="s">
        <v>449</v>
      </c>
      <c r="J113" s="63">
        <v>1</v>
      </c>
      <c r="K113" s="66">
        <v>16053.5</v>
      </c>
      <c r="L113" s="66">
        <v>16053.5</v>
      </c>
    </row>
    <row r="114" spans="1:12" x14ac:dyDescent="0.25">
      <c r="A114" s="61">
        <v>44719</v>
      </c>
      <c r="B114" t="s">
        <v>276</v>
      </c>
      <c r="C114" t="s">
        <v>277</v>
      </c>
      <c r="D114" s="63"/>
      <c r="E114" s="63" t="s">
        <v>1485</v>
      </c>
      <c r="F114" s="63" t="s">
        <v>1371</v>
      </c>
      <c r="G114" s="63">
        <v>745025</v>
      </c>
      <c r="H114" s="63" t="s">
        <v>1372</v>
      </c>
      <c r="I114" s="66" t="s">
        <v>449</v>
      </c>
      <c r="J114" s="63">
        <v>1</v>
      </c>
      <c r="K114" s="66">
        <v>16053.5</v>
      </c>
      <c r="L114" s="66">
        <v>16053.5</v>
      </c>
    </row>
    <row r="115" spans="1:12" x14ac:dyDescent="0.25">
      <c r="A115" s="61">
        <v>44719</v>
      </c>
      <c r="B115" t="s">
        <v>276</v>
      </c>
      <c r="C115" t="s">
        <v>277</v>
      </c>
      <c r="D115" s="63"/>
      <c r="E115" s="63" t="s">
        <v>1485</v>
      </c>
      <c r="F115" s="63" t="s">
        <v>1371</v>
      </c>
      <c r="G115" s="63">
        <v>745026</v>
      </c>
      <c r="H115" s="63" t="s">
        <v>1372</v>
      </c>
      <c r="I115" s="66" t="s">
        <v>449</v>
      </c>
      <c r="J115" s="63">
        <v>1</v>
      </c>
      <c r="K115" s="66">
        <v>16053.5</v>
      </c>
      <c r="L115" s="66">
        <v>16053.5</v>
      </c>
    </row>
    <row r="116" spans="1:12" x14ac:dyDescent="0.25">
      <c r="A116" s="61">
        <v>44719</v>
      </c>
      <c r="B116" t="s">
        <v>276</v>
      </c>
      <c r="C116" t="s">
        <v>277</v>
      </c>
      <c r="D116" s="63"/>
      <c r="E116" s="63" t="s">
        <v>1485</v>
      </c>
      <c r="F116" s="63" t="s">
        <v>1371</v>
      </c>
      <c r="G116" s="63">
        <v>745027</v>
      </c>
      <c r="H116" s="63" t="s">
        <v>1372</v>
      </c>
      <c r="I116" s="66" t="s">
        <v>449</v>
      </c>
      <c r="J116" s="63">
        <v>1</v>
      </c>
      <c r="K116" s="66">
        <v>16053.5</v>
      </c>
      <c r="L116" s="66">
        <v>16053.5</v>
      </c>
    </row>
    <row r="117" spans="1:12" x14ac:dyDescent="0.25">
      <c r="A117" s="61">
        <v>44719</v>
      </c>
      <c r="B117" t="s">
        <v>276</v>
      </c>
      <c r="C117" t="s">
        <v>277</v>
      </c>
      <c r="D117" s="63"/>
      <c r="E117" s="63" t="s">
        <v>1485</v>
      </c>
      <c r="F117" s="63" t="s">
        <v>1371</v>
      </c>
      <c r="G117" s="63">
        <v>745028</v>
      </c>
      <c r="H117" s="63" t="s">
        <v>1372</v>
      </c>
      <c r="I117" s="66" t="s">
        <v>449</v>
      </c>
      <c r="J117" s="63">
        <v>1</v>
      </c>
      <c r="K117" s="66">
        <v>16053.5</v>
      </c>
      <c r="L117" s="66">
        <v>16053.5</v>
      </c>
    </row>
    <row r="118" spans="1:12" x14ac:dyDescent="0.25">
      <c r="A118" s="61">
        <v>44719</v>
      </c>
      <c r="B118" t="s">
        <v>276</v>
      </c>
      <c r="C118" t="s">
        <v>277</v>
      </c>
      <c r="D118" s="63"/>
      <c r="E118" s="63" t="s">
        <v>1485</v>
      </c>
      <c r="F118" s="63" t="s">
        <v>1371</v>
      </c>
      <c r="G118" s="63">
        <v>745029</v>
      </c>
      <c r="H118" s="63" t="s">
        <v>1372</v>
      </c>
      <c r="I118" s="66" t="s">
        <v>449</v>
      </c>
      <c r="J118" s="63">
        <v>1</v>
      </c>
      <c r="K118" s="66">
        <v>16053.5</v>
      </c>
      <c r="L118" s="66">
        <v>16053.5</v>
      </c>
    </row>
    <row r="119" spans="1:12" x14ac:dyDescent="0.25">
      <c r="A119" s="61">
        <v>44719</v>
      </c>
      <c r="B119" t="s">
        <v>276</v>
      </c>
      <c r="C119" t="s">
        <v>277</v>
      </c>
      <c r="D119" s="63"/>
      <c r="E119" s="63" t="s">
        <v>1485</v>
      </c>
      <c r="F119" s="63" t="s">
        <v>1371</v>
      </c>
      <c r="G119" s="63">
        <v>745030</v>
      </c>
      <c r="H119" s="63" t="s">
        <v>1372</v>
      </c>
      <c r="I119" s="66" t="s">
        <v>449</v>
      </c>
      <c r="J119" s="63">
        <v>1</v>
      </c>
      <c r="K119" s="66">
        <v>16053.5</v>
      </c>
      <c r="L119" s="66">
        <v>16053.5</v>
      </c>
    </row>
    <row r="120" spans="1:12" x14ac:dyDescent="0.25">
      <c r="A120" s="61">
        <v>44719</v>
      </c>
      <c r="B120" t="s">
        <v>276</v>
      </c>
      <c r="C120" t="s">
        <v>277</v>
      </c>
      <c r="D120" s="63"/>
      <c r="E120" s="63" t="s">
        <v>1485</v>
      </c>
      <c r="F120" s="63" t="s">
        <v>1371</v>
      </c>
      <c r="G120" s="63">
        <v>745031</v>
      </c>
      <c r="H120" s="63" t="s">
        <v>1372</v>
      </c>
      <c r="I120" s="66" t="s">
        <v>449</v>
      </c>
      <c r="J120" s="63">
        <v>1</v>
      </c>
      <c r="K120" s="66">
        <v>16053.5</v>
      </c>
      <c r="L120" s="66">
        <v>16053.5</v>
      </c>
    </row>
    <row r="121" spans="1:12" x14ac:dyDescent="0.25">
      <c r="A121" s="61">
        <v>44719</v>
      </c>
      <c r="B121" t="s">
        <v>276</v>
      </c>
      <c r="C121" t="s">
        <v>277</v>
      </c>
      <c r="D121" s="63"/>
      <c r="E121" s="63" t="s">
        <v>1485</v>
      </c>
      <c r="F121" s="63" t="s">
        <v>1371</v>
      </c>
      <c r="G121" s="63">
        <v>745032</v>
      </c>
      <c r="H121" s="63" t="s">
        <v>1372</v>
      </c>
      <c r="I121" s="66" t="s">
        <v>449</v>
      </c>
      <c r="J121" s="63">
        <v>1</v>
      </c>
      <c r="K121" s="66">
        <v>16053.5</v>
      </c>
      <c r="L121" s="66">
        <v>16053.5</v>
      </c>
    </row>
    <row r="122" spans="1:12" x14ac:dyDescent="0.25">
      <c r="A122" s="61">
        <v>44719</v>
      </c>
      <c r="B122" t="s">
        <v>276</v>
      </c>
      <c r="C122" t="s">
        <v>277</v>
      </c>
      <c r="D122" s="63"/>
      <c r="E122" s="63" t="s">
        <v>1485</v>
      </c>
      <c r="F122" s="63" t="s">
        <v>1371</v>
      </c>
      <c r="G122" s="63">
        <v>745033</v>
      </c>
      <c r="H122" s="63" t="s">
        <v>1372</v>
      </c>
      <c r="I122" s="66" t="s">
        <v>449</v>
      </c>
      <c r="J122" s="63">
        <v>1</v>
      </c>
      <c r="K122" s="66">
        <v>16053.5</v>
      </c>
      <c r="L122" s="66">
        <v>16053.5</v>
      </c>
    </row>
    <row r="123" spans="1:12" x14ac:dyDescent="0.25">
      <c r="A123" s="61">
        <v>44719</v>
      </c>
      <c r="B123" t="s">
        <v>276</v>
      </c>
      <c r="C123" t="s">
        <v>277</v>
      </c>
      <c r="D123" s="63"/>
      <c r="E123" s="63" t="s">
        <v>1485</v>
      </c>
      <c r="F123" s="63" t="s">
        <v>1371</v>
      </c>
      <c r="G123" s="63">
        <v>745034</v>
      </c>
      <c r="H123" s="63" t="s">
        <v>1372</v>
      </c>
      <c r="I123" s="66" t="s">
        <v>449</v>
      </c>
      <c r="J123" s="63">
        <v>1</v>
      </c>
      <c r="K123" s="66">
        <v>16053.5</v>
      </c>
      <c r="L123" s="66">
        <v>16053.5</v>
      </c>
    </row>
    <row r="124" spans="1:12" x14ac:dyDescent="0.25">
      <c r="A124" s="61">
        <v>44719</v>
      </c>
      <c r="B124" t="s">
        <v>276</v>
      </c>
      <c r="C124" t="s">
        <v>277</v>
      </c>
      <c r="D124" s="63"/>
      <c r="E124" s="63" t="s">
        <v>1485</v>
      </c>
      <c r="F124" s="63" t="s">
        <v>1371</v>
      </c>
      <c r="G124" s="63">
        <v>745035</v>
      </c>
      <c r="H124" s="63" t="s">
        <v>1372</v>
      </c>
      <c r="I124" s="66" t="s">
        <v>449</v>
      </c>
      <c r="J124" s="63">
        <v>1</v>
      </c>
      <c r="K124" s="66">
        <v>16053.5</v>
      </c>
      <c r="L124" s="66">
        <v>16053.5</v>
      </c>
    </row>
    <row r="125" spans="1:12" x14ac:dyDescent="0.25">
      <c r="A125" s="61">
        <v>44719</v>
      </c>
      <c r="B125" t="s">
        <v>276</v>
      </c>
      <c r="C125" t="s">
        <v>277</v>
      </c>
      <c r="D125" s="63"/>
      <c r="E125" s="63" t="s">
        <v>1485</v>
      </c>
      <c r="F125" s="63" t="s">
        <v>1371</v>
      </c>
      <c r="G125" s="63">
        <v>745036</v>
      </c>
      <c r="H125" s="63" t="s">
        <v>1372</v>
      </c>
      <c r="I125" s="66" t="s">
        <v>449</v>
      </c>
      <c r="J125" s="63">
        <v>1</v>
      </c>
      <c r="K125" s="66">
        <v>16053.5</v>
      </c>
      <c r="L125" s="66">
        <v>16053.5</v>
      </c>
    </row>
    <row r="126" spans="1:12" x14ac:dyDescent="0.25">
      <c r="A126" s="61">
        <v>44719</v>
      </c>
      <c r="B126" t="s">
        <v>276</v>
      </c>
      <c r="C126" t="s">
        <v>277</v>
      </c>
      <c r="D126" s="63"/>
      <c r="E126" s="63" t="s">
        <v>1485</v>
      </c>
      <c r="F126" s="63" t="s">
        <v>1371</v>
      </c>
      <c r="G126" s="63">
        <v>745037</v>
      </c>
      <c r="H126" s="63" t="s">
        <v>1372</v>
      </c>
      <c r="I126" s="66" t="s">
        <v>449</v>
      </c>
      <c r="J126" s="63">
        <v>1</v>
      </c>
      <c r="K126" s="66">
        <v>16053.5</v>
      </c>
      <c r="L126" s="66">
        <v>16053.5</v>
      </c>
    </row>
    <row r="127" spans="1:12" x14ac:dyDescent="0.25">
      <c r="A127" s="61">
        <v>44719</v>
      </c>
      <c r="B127" t="s">
        <v>276</v>
      </c>
      <c r="C127" t="s">
        <v>277</v>
      </c>
      <c r="D127" s="63"/>
      <c r="E127" s="63" t="s">
        <v>1485</v>
      </c>
      <c r="F127" s="63" t="s">
        <v>1371</v>
      </c>
      <c r="G127" s="63">
        <v>745038</v>
      </c>
      <c r="H127" s="63" t="s">
        <v>1372</v>
      </c>
      <c r="I127" s="66" t="s">
        <v>449</v>
      </c>
      <c r="J127" s="63">
        <v>1</v>
      </c>
      <c r="K127" s="66">
        <v>16053.5</v>
      </c>
      <c r="L127" s="66">
        <v>16053.5</v>
      </c>
    </row>
    <row r="128" spans="1:12" x14ac:dyDescent="0.25">
      <c r="A128" s="61">
        <v>44719</v>
      </c>
      <c r="B128" t="s">
        <v>276</v>
      </c>
      <c r="C128" t="s">
        <v>277</v>
      </c>
      <c r="D128" s="63"/>
      <c r="E128" s="63" t="s">
        <v>1485</v>
      </c>
      <c r="F128" s="63" t="s">
        <v>1371</v>
      </c>
      <c r="G128" s="63">
        <v>745039</v>
      </c>
      <c r="H128" s="63" t="s">
        <v>1372</v>
      </c>
      <c r="I128" s="66" t="s">
        <v>449</v>
      </c>
      <c r="J128" s="63">
        <v>1</v>
      </c>
      <c r="K128" s="66">
        <v>16053.5</v>
      </c>
      <c r="L128" s="66">
        <v>16053.5</v>
      </c>
    </row>
    <row r="129" spans="1:13" x14ac:dyDescent="0.25">
      <c r="A129" s="61">
        <v>44719</v>
      </c>
      <c r="B129" t="s">
        <v>276</v>
      </c>
      <c r="C129" t="s">
        <v>277</v>
      </c>
      <c r="D129" s="63"/>
      <c r="E129" s="63" t="s">
        <v>1485</v>
      </c>
      <c r="F129" s="63" t="s">
        <v>1371</v>
      </c>
      <c r="G129" s="63">
        <v>745040</v>
      </c>
      <c r="H129" s="63" t="s">
        <v>1372</v>
      </c>
      <c r="I129" s="66" t="s">
        <v>449</v>
      </c>
      <c r="J129" s="63">
        <v>1</v>
      </c>
      <c r="K129" s="66">
        <v>16053.5</v>
      </c>
      <c r="L129" s="66">
        <v>16053.5</v>
      </c>
    </row>
    <row r="130" spans="1:13" x14ac:dyDescent="0.25">
      <c r="A130" s="61">
        <v>44719</v>
      </c>
      <c r="B130" t="s">
        <v>276</v>
      </c>
      <c r="C130" t="s">
        <v>277</v>
      </c>
      <c r="D130" s="63"/>
      <c r="E130" s="63" t="s">
        <v>1485</v>
      </c>
      <c r="F130" s="63" t="s">
        <v>1371</v>
      </c>
      <c r="G130" s="63">
        <v>745041</v>
      </c>
      <c r="H130" s="63" t="s">
        <v>1372</v>
      </c>
      <c r="I130" s="66" t="s">
        <v>449</v>
      </c>
      <c r="J130" s="63">
        <v>1</v>
      </c>
      <c r="K130" s="66">
        <v>16053.5</v>
      </c>
      <c r="L130" s="66">
        <v>16053.5</v>
      </c>
    </row>
    <row r="131" spans="1:13" x14ac:dyDescent="0.25">
      <c r="A131" s="61">
        <v>44721</v>
      </c>
      <c r="B131" t="s">
        <v>24</v>
      </c>
      <c r="C131" t="s">
        <v>81</v>
      </c>
      <c r="D131" s="63"/>
      <c r="E131" s="63" t="s">
        <v>1485</v>
      </c>
      <c r="F131" s="63" t="s">
        <v>274</v>
      </c>
      <c r="G131" s="63">
        <v>14359</v>
      </c>
      <c r="H131" s="63" t="s">
        <v>165</v>
      </c>
      <c r="I131" s="66" t="s">
        <v>206</v>
      </c>
      <c r="J131" s="63">
        <v>70</v>
      </c>
      <c r="K131" s="66">
        <v>9758</v>
      </c>
      <c r="L131" s="66">
        <v>139.4</v>
      </c>
      <c r="M131" s="14"/>
    </row>
    <row r="132" spans="1:13" x14ac:dyDescent="0.25">
      <c r="A132" s="61">
        <v>44721</v>
      </c>
      <c r="B132" t="s">
        <v>3</v>
      </c>
      <c r="C132" t="s">
        <v>58</v>
      </c>
      <c r="D132" s="63"/>
      <c r="E132" s="63" t="s">
        <v>1485</v>
      </c>
      <c r="F132" s="63" t="s">
        <v>274</v>
      </c>
      <c r="G132" s="63">
        <v>14358</v>
      </c>
      <c r="H132" s="63" t="s">
        <v>152</v>
      </c>
      <c r="I132" s="66" t="s">
        <v>206</v>
      </c>
      <c r="J132" s="63">
        <v>1000</v>
      </c>
      <c r="K132" s="66">
        <v>16800</v>
      </c>
      <c r="L132" s="66">
        <v>16.8</v>
      </c>
      <c r="M132" s="14"/>
    </row>
    <row r="133" spans="1:13" x14ac:dyDescent="0.25">
      <c r="A133" s="61">
        <v>44721</v>
      </c>
      <c r="B133" t="s">
        <v>828</v>
      </c>
      <c r="C133" t="s">
        <v>829</v>
      </c>
      <c r="D133" s="63"/>
      <c r="E133" s="63" t="s">
        <v>1485</v>
      </c>
      <c r="F133" s="63" t="s">
        <v>274</v>
      </c>
      <c r="G133" s="63">
        <v>60895622</v>
      </c>
      <c r="H133" s="63" t="s">
        <v>1331</v>
      </c>
      <c r="I133" s="66" t="s">
        <v>475</v>
      </c>
      <c r="J133" s="63">
        <v>249</v>
      </c>
      <c r="K133" s="66">
        <v>275.56</v>
      </c>
      <c r="L133" s="66">
        <v>1.1066666666666667</v>
      </c>
      <c r="M133" s="14"/>
    </row>
    <row r="134" spans="1:13" x14ac:dyDescent="0.25">
      <c r="A134" s="61">
        <v>44721</v>
      </c>
      <c r="B134" t="s">
        <v>1329</v>
      </c>
      <c r="C134" t="s">
        <v>1330</v>
      </c>
      <c r="D134" s="63"/>
      <c r="E134" s="63" t="s">
        <v>1485</v>
      </c>
      <c r="F134" s="63" t="s">
        <v>274</v>
      </c>
      <c r="G134" s="63">
        <v>60895623</v>
      </c>
      <c r="H134" s="63" t="s">
        <v>1331</v>
      </c>
      <c r="I134" s="66" t="s">
        <v>475</v>
      </c>
      <c r="J134" s="63">
        <v>171</v>
      </c>
      <c r="K134" s="66">
        <v>219.45000000000002</v>
      </c>
      <c r="L134" s="66">
        <v>1.2833333333333334</v>
      </c>
      <c r="M134" s="14"/>
    </row>
    <row r="135" spans="1:13" x14ac:dyDescent="0.25">
      <c r="A135" s="61">
        <v>44721</v>
      </c>
      <c r="B135" t="s">
        <v>4</v>
      </c>
      <c r="C135" t="s">
        <v>60</v>
      </c>
      <c r="D135" s="63"/>
      <c r="E135" s="63" t="s">
        <v>1485</v>
      </c>
      <c r="F135" s="63" t="s">
        <v>274</v>
      </c>
      <c r="G135" s="63">
        <v>199109</v>
      </c>
      <c r="H135" s="63" t="s">
        <v>154</v>
      </c>
      <c r="I135" s="66" t="s">
        <v>865</v>
      </c>
      <c r="J135" s="63">
        <v>35</v>
      </c>
      <c r="K135" s="66">
        <v>69618.5</v>
      </c>
      <c r="L135" s="66">
        <v>1989.1</v>
      </c>
      <c r="M135" s="14"/>
    </row>
    <row r="136" spans="1:13" x14ac:dyDescent="0.25">
      <c r="A136" s="61">
        <v>44721</v>
      </c>
      <c r="B136" t="e">
        <v>#N/A</v>
      </c>
      <c r="C136" s="67" t="s">
        <v>1496</v>
      </c>
      <c r="D136" s="63"/>
      <c r="E136" s="63" t="s">
        <v>1485</v>
      </c>
      <c r="F136" t="s">
        <v>1497</v>
      </c>
      <c r="G136" s="63">
        <v>51615</v>
      </c>
      <c r="H136" s="63" t="s">
        <v>1498</v>
      </c>
      <c r="I136" s="66" t="s">
        <v>1363</v>
      </c>
      <c r="J136" s="63">
        <v>15</v>
      </c>
      <c r="K136" s="66">
        <v>214800</v>
      </c>
      <c r="L136" s="66">
        <v>14320</v>
      </c>
      <c r="M136" s="14"/>
    </row>
    <row r="137" spans="1:13" x14ac:dyDescent="0.25">
      <c r="A137" s="61">
        <v>44721</v>
      </c>
      <c r="B137" t="s">
        <v>1499</v>
      </c>
      <c r="C137" t="s">
        <v>1500</v>
      </c>
      <c r="D137" s="63"/>
      <c r="E137" s="63" t="s">
        <v>1485</v>
      </c>
      <c r="F137" t="s">
        <v>1250</v>
      </c>
      <c r="G137" s="63">
        <v>6100080681</v>
      </c>
      <c r="H137" s="63" t="s">
        <v>1501</v>
      </c>
      <c r="I137" s="66" t="s">
        <v>1433</v>
      </c>
      <c r="J137" s="63">
        <v>4</v>
      </c>
      <c r="K137" s="66">
        <v>119.8</v>
      </c>
      <c r="L137" s="66">
        <v>29.95</v>
      </c>
      <c r="M137" s="14"/>
    </row>
    <row r="138" spans="1:13" x14ac:dyDescent="0.25">
      <c r="A138" s="61">
        <v>44721</v>
      </c>
      <c r="B138" t="s">
        <v>1502</v>
      </c>
      <c r="C138" t="s">
        <v>1503</v>
      </c>
      <c r="D138" s="63"/>
      <c r="E138" s="63" t="s">
        <v>1485</v>
      </c>
      <c r="F138" t="s">
        <v>1504</v>
      </c>
      <c r="G138" s="63">
        <v>10840</v>
      </c>
      <c r="H138" s="63" t="s">
        <v>1505</v>
      </c>
      <c r="I138" s="66" t="s">
        <v>1070</v>
      </c>
      <c r="J138" s="63">
        <v>200</v>
      </c>
      <c r="K138" s="66">
        <v>38000</v>
      </c>
      <c r="L138" s="66">
        <v>190</v>
      </c>
      <c r="M138" s="14"/>
    </row>
    <row r="139" spans="1:13" x14ac:dyDescent="0.25">
      <c r="A139" s="61">
        <v>44725</v>
      </c>
      <c r="B139" t="s">
        <v>39</v>
      </c>
      <c r="C139" t="s">
        <v>118</v>
      </c>
      <c r="D139" s="63"/>
      <c r="E139" s="63" t="s">
        <v>1485</v>
      </c>
      <c r="F139" s="63" t="s">
        <v>279</v>
      </c>
      <c r="G139" s="63">
        <v>63</v>
      </c>
      <c r="H139" s="63" t="s">
        <v>186</v>
      </c>
      <c r="I139" s="66" t="s">
        <v>1506</v>
      </c>
      <c r="J139" s="63">
        <v>1</v>
      </c>
      <c r="K139" s="66">
        <v>28200</v>
      </c>
      <c r="L139" s="66">
        <v>28200</v>
      </c>
      <c r="M139" s="14"/>
    </row>
    <row r="140" spans="1:13" x14ac:dyDescent="0.25">
      <c r="A140" s="61">
        <v>44725</v>
      </c>
      <c r="B140" t="s">
        <v>41</v>
      </c>
      <c r="C140" t="s">
        <v>120</v>
      </c>
      <c r="D140" s="63"/>
      <c r="E140" s="63" t="s">
        <v>1485</v>
      </c>
      <c r="F140" s="63" t="s">
        <v>279</v>
      </c>
      <c r="G140" s="63">
        <v>63</v>
      </c>
      <c r="H140" s="63" t="s">
        <v>186</v>
      </c>
      <c r="I140" s="66" t="s">
        <v>1506</v>
      </c>
      <c r="J140" s="63">
        <v>1</v>
      </c>
      <c r="K140" s="66">
        <v>98700</v>
      </c>
      <c r="L140" s="66">
        <v>98700</v>
      </c>
      <c r="M140" s="14"/>
    </row>
    <row r="141" spans="1:13" x14ac:dyDescent="0.25">
      <c r="A141" s="61">
        <v>44725</v>
      </c>
      <c r="B141" t="s">
        <v>38</v>
      </c>
      <c r="C141" t="s">
        <v>117</v>
      </c>
      <c r="D141" s="63"/>
      <c r="E141" s="63" t="s">
        <v>1485</v>
      </c>
      <c r="F141" s="63" t="s">
        <v>279</v>
      </c>
      <c r="G141" s="63">
        <v>63</v>
      </c>
      <c r="H141" s="63" t="s">
        <v>186</v>
      </c>
      <c r="I141" s="66" t="s">
        <v>1506</v>
      </c>
      <c r="J141" s="63">
        <v>1</v>
      </c>
      <c r="K141" s="66">
        <v>141000</v>
      </c>
      <c r="L141" s="66">
        <v>141000</v>
      </c>
      <c r="M141" s="14"/>
    </row>
    <row r="142" spans="1:13" x14ac:dyDescent="0.25">
      <c r="A142" s="61">
        <v>44725</v>
      </c>
      <c r="B142" t="s">
        <v>862</v>
      </c>
      <c r="C142" t="s">
        <v>863</v>
      </c>
      <c r="D142" s="63"/>
      <c r="E142" s="63" t="s">
        <v>1485</v>
      </c>
      <c r="F142" s="63" t="s">
        <v>279</v>
      </c>
      <c r="G142" s="63">
        <v>63</v>
      </c>
      <c r="H142" s="63" t="s">
        <v>186</v>
      </c>
      <c r="I142" s="66" t="s">
        <v>1506</v>
      </c>
      <c r="J142" s="63">
        <v>15</v>
      </c>
      <c r="K142" s="66">
        <v>50329.200000000004</v>
      </c>
      <c r="L142" s="66">
        <v>3355.28</v>
      </c>
      <c r="M142" s="14"/>
    </row>
    <row r="143" spans="1:13" x14ac:dyDescent="0.25">
      <c r="A143" s="61">
        <v>44725</v>
      </c>
      <c r="B143" t="s">
        <v>40</v>
      </c>
      <c r="C143" t="s">
        <v>119</v>
      </c>
      <c r="D143" s="63"/>
      <c r="E143" s="63" t="s">
        <v>1485</v>
      </c>
      <c r="F143" s="63" t="s">
        <v>279</v>
      </c>
      <c r="G143" s="63">
        <v>63</v>
      </c>
      <c r="H143" s="63" t="s">
        <v>186</v>
      </c>
      <c r="I143" s="66" t="s">
        <v>1506</v>
      </c>
      <c r="J143" s="63">
        <v>15</v>
      </c>
      <c r="K143" s="66">
        <v>846000</v>
      </c>
      <c r="L143" s="66">
        <v>56400</v>
      </c>
      <c r="M143" s="14"/>
    </row>
    <row r="144" spans="1:13" x14ac:dyDescent="0.25">
      <c r="A144" s="61">
        <v>44725</v>
      </c>
      <c r="B144" t="s">
        <v>30</v>
      </c>
      <c r="C144" t="s">
        <v>88</v>
      </c>
      <c r="D144" s="63"/>
      <c r="E144" s="63" t="s">
        <v>1485</v>
      </c>
      <c r="F144" s="63" t="s">
        <v>274</v>
      </c>
      <c r="G144" s="63">
        <v>27878</v>
      </c>
      <c r="H144" s="63" t="s">
        <v>153</v>
      </c>
      <c r="I144" s="66" t="s">
        <v>1507</v>
      </c>
      <c r="J144" s="63">
        <v>77</v>
      </c>
      <c r="K144" s="66">
        <v>137830</v>
      </c>
      <c r="L144" s="66">
        <v>1790</v>
      </c>
      <c r="M144" s="14"/>
    </row>
    <row r="145" spans="1:13" x14ac:dyDescent="0.25">
      <c r="A145" s="61">
        <v>44725</v>
      </c>
      <c r="B145" t="s">
        <v>11</v>
      </c>
      <c r="C145" t="s">
        <v>68</v>
      </c>
      <c r="D145" s="63"/>
      <c r="E145" s="63" t="s">
        <v>1485</v>
      </c>
      <c r="F145" s="63" t="s">
        <v>274</v>
      </c>
      <c r="G145" s="63">
        <v>45975</v>
      </c>
      <c r="H145" s="63" t="s">
        <v>159</v>
      </c>
      <c r="I145" s="66" t="s">
        <v>213</v>
      </c>
      <c r="J145" s="63">
        <v>2000</v>
      </c>
      <c r="K145" s="66">
        <v>218000</v>
      </c>
      <c r="L145" s="66">
        <v>109</v>
      </c>
      <c r="M145" s="14"/>
    </row>
    <row r="146" spans="1:13" x14ac:dyDescent="0.25">
      <c r="A146" s="61">
        <v>44725</v>
      </c>
      <c r="B146" t="s">
        <v>13</v>
      </c>
      <c r="C146" t="s">
        <v>70</v>
      </c>
      <c r="D146" s="63"/>
      <c r="E146" s="63" t="s">
        <v>1485</v>
      </c>
      <c r="F146" s="63" t="s">
        <v>274</v>
      </c>
      <c r="G146" s="63">
        <v>45975</v>
      </c>
      <c r="H146" s="63" t="s">
        <v>159</v>
      </c>
      <c r="I146" s="66" t="s">
        <v>213</v>
      </c>
      <c r="J146" s="63">
        <v>5000</v>
      </c>
      <c r="K146" s="66">
        <v>187500</v>
      </c>
      <c r="L146" s="66">
        <v>37.5</v>
      </c>
      <c r="M146" s="14"/>
    </row>
    <row r="147" spans="1:13" x14ac:dyDescent="0.25">
      <c r="A147" s="61">
        <v>44725</v>
      </c>
      <c r="B147" t="s">
        <v>1179</v>
      </c>
      <c r="C147" t="s">
        <v>1180</v>
      </c>
      <c r="D147" s="63"/>
      <c r="E147" s="63" t="s">
        <v>1485</v>
      </c>
      <c r="F147" s="63" t="s">
        <v>279</v>
      </c>
      <c r="G147" s="63">
        <v>3030063992</v>
      </c>
      <c r="H147" s="63" t="s">
        <v>1181</v>
      </c>
      <c r="I147" s="66" t="s">
        <v>1178</v>
      </c>
      <c r="J147" s="63">
        <v>100</v>
      </c>
      <c r="K147" s="66">
        <v>265000</v>
      </c>
      <c r="L147" s="66">
        <v>2650</v>
      </c>
      <c r="M147" s="14"/>
    </row>
    <row r="148" spans="1:13" x14ac:dyDescent="0.25">
      <c r="A148" s="61">
        <v>44725</v>
      </c>
      <c r="B148" t="s">
        <v>664</v>
      </c>
      <c r="C148" t="s">
        <v>665</v>
      </c>
      <c r="D148" s="63"/>
      <c r="E148" s="63" t="s">
        <v>1485</v>
      </c>
      <c r="F148" s="63" t="s">
        <v>279</v>
      </c>
      <c r="G148" s="63">
        <v>7752</v>
      </c>
      <c r="H148" s="63" t="s">
        <v>638</v>
      </c>
      <c r="I148" s="66" t="s">
        <v>634</v>
      </c>
      <c r="J148" s="63">
        <v>1</v>
      </c>
      <c r="K148" s="66">
        <v>5954.13</v>
      </c>
      <c r="L148" s="66">
        <v>5954.13</v>
      </c>
      <c r="M148" s="14"/>
    </row>
    <row r="149" spans="1:13" x14ac:dyDescent="0.25">
      <c r="A149" s="61">
        <v>44725</v>
      </c>
      <c r="B149" t="s">
        <v>664</v>
      </c>
      <c r="C149" t="s">
        <v>665</v>
      </c>
      <c r="D149" s="63"/>
      <c r="E149" s="63" t="s">
        <v>1485</v>
      </c>
      <c r="F149" s="63" t="s">
        <v>279</v>
      </c>
      <c r="G149" s="63">
        <v>7753</v>
      </c>
      <c r="H149" s="63" t="s">
        <v>638</v>
      </c>
      <c r="I149" s="66" t="s">
        <v>634</v>
      </c>
      <c r="J149" s="63">
        <v>1</v>
      </c>
      <c r="K149" s="66">
        <v>5954.13</v>
      </c>
      <c r="L149" s="66">
        <v>5954.13</v>
      </c>
      <c r="M149" s="14"/>
    </row>
    <row r="150" spans="1:13" x14ac:dyDescent="0.25">
      <c r="A150" s="61">
        <v>44725</v>
      </c>
      <c r="B150" t="s">
        <v>664</v>
      </c>
      <c r="C150" t="s">
        <v>665</v>
      </c>
      <c r="D150" s="63"/>
      <c r="E150" s="63" t="s">
        <v>1485</v>
      </c>
      <c r="F150" s="63" t="s">
        <v>279</v>
      </c>
      <c r="G150" s="63">
        <v>7754</v>
      </c>
      <c r="H150" s="63" t="s">
        <v>638</v>
      </c>
      <c r="I150" s="66" t="s">
        <v>634</v>
      </c>
      <c r="J150" s="63">
        <v>1</v>
      </c>
      <c r="K150" s="66">
        <v>5954.13</v>
      </c>
      <c r="L150" s="66">
        <v>5954.13</v>
      </c>
      <c r="M150" s="14"/>
    </row>
    <row r="151" spans="1:13" x14ac:dyDescent="0.25">
      <c r="A151" s="61">
        <v>44725</v>
      </c>
      <c r="B151" t="s">
        <v>664</v>
      </c>
      <c r="C151" t="s">
        <v>665</v>
      </c>
      <c r="D151" s="63"/>
      <c r="E151" s="63" t="s">
        <v>1485</v>
      </c>
      <c r="F151" s="63" t="s">
        <v>279</v>
      </c>
      <c r="G151" s="63">
        <v>7755</v>
      </c>
      <c r="H151" s="63" t="s">
        <v>638</v>
      </c>
      <c r="I151" s="66" t="s">
        <v>634</v>
      </c>
      <c r="J151" s="63">
        <v>1</v>
      </c>
      <c r="K151" s="66">
        <v>5954.13</v>
      </c>
      <c r="L151" s="66">
        <v>5954.13</v>
      </c>
      <c r="M151" s="14"/>
    </row>
    <row r="152" spans="1:13" x14ac:dyDescent="0.25">
      <c r="A152" s="61">
        <v>44725</v>
      </c>
      <c r="B152" t="s">
        <v>664</v>
      </c>
      <c r="C152" t="s">
        <v>665</v>
      </c>
      <c r="D152" s="63"/>
      <c r="E152" s="63" t="s">
        <v>1485</v>
      </c>
      <c r="F152" s="63" t="s">
        <v>279</v>
      </c>
      <c r="G152" s="63">
        <v>7756</v>
      </c>
      <c r="H152" s="63" t="s">
        <v>638</v>
      </c>
      <c r="I152" s="66" t="s">
        <v>634</v>
      </c>
      <c r="J152" s="63">
        <v>1</v>
      </c>
      <c r="K152" s="66">
        <v>5954.13</v>
      </c>
      <c r="L152" s="66">
        <v>5954.13</v>
      </c>
      <c r="M152" s="14"/>
    </row>
    <row r="153" spans="1:13" x14ac:dyDescent="0.25">
      <c r="A153" s="61">
        <v>44725</v>
      </c>
      <c r="B153" t="s">
        <v>664</v>
      </c>
      <c r="C153" t="s">
        <v>665</v>
      </c>
      <c r="D153" s="63"/>
      <c r="E153" s="63" t="s">
        <v>1485</v>
      </c>
      <c r="F153" s="63" t="s">
        <v>279</v>
      </c>
      <c r="G153" s="63">
        <v>7757</v>
      </c>
      <c r="H153" s="63" t="s">
        <v>638</v>
      </c>
      <c r="I153" s="66" t="s">
        <v>634</v>
      </c>
      <c r="J153" s="63">
        <v>1</v>
      </c>
      <c r="K153" s="66">
        <v>5954.13</v>
      </c>
      <c r="L153" s="66">
        <v>5954.13</v>
      </c>
      <c r="M153" s="14"/>
    </row>
    <row r="154" spans="1:13" x14ac:dyDescent="0.25">
      <c r="A154" s="61">
        <v>44725</v>
      </c>
      <c r="B154" t="s">
        <v>664</v>
      </c>
      <c r="C154" t="s">
        <v>665</v>
      </c>
      <c r="D154" s="63"/>
      <c r="E154" s="63" t="s">
        <v>1485</v>
      </c>
      <c r="F154" s="63" t="s">
        <v>279</v>
      </c>
      <c r="G154" s="63">
        <v>7758</v>
      </c>
      <c r="H154" s="63" t="s">
        <v>638</v>
      </c>
      <c r="I154" s="66" t="s">
        <v>634</v>
      </c>
      <c r="J154" s="63">
        <v>1</v>
      </c>
      <c r="K154" s="66">
        <v>5954.13</v>
      </c>
      <c r="L154" s="66">
        <v>5954.13</v>
      </c>
      <c r="M154" s="14"/>
    </row>
    <row r="155" spans="1:13" x14ac:dyDescent="0.25">
      <c r="A155" s="61">
        <v>44725</v>
      </c>
      <c r="B155" t="s">
        <v>664</v>
      </c>
      <c r="C155" t="s">
        <v>665</v>
      </c>
      <c r="D155" s="63"/>
      <c r="E155" s="63" t="s">
        <v>1485</v>
      </c>
      <c r="F155" s="63" t="s">
        <v>279</v>
      </c>
      <c r="G155" s="63">
        <v>7759</v>
      </c>
      <c r="H155" s="63" t="s">
        <v>638</v>
      </c>
      <c r="I155" s="66" t="s">
        <v>634</v>
      </c>
      <c r="J155" s="63">
        <v>1</v>
      </c>
      <c r="K155" s="66">
        <v>5954.13</v>
      </c>
      <c r="L155" s="66">
        <v>5954.13</v>
      </c>
      <c r="M155" s="14"/>
    </row>
    <row r="156" spans="1:13" x14ac:dyDescent="0.25">
      <c r="A156" s="61">
        <v>44725</v>
      </c>
      <c r="B156" t="s">
        <v>664</v>
      </c>
      <c r="C156" t="s">
        <v>665</v>
      </c>
      <c r="D156" s="63"/>
      <c r="E156" s="63" t="s">
        <v>1485</v>
      </c>
      <c r="F156" s="63" t="s">
        <v>279</v>
      </c>
      <c r="G156" s="63">
        <v>7760</v>
      </c>
      <c r="H156" s="63" t="s">
        <v>638</v>
      </c>
      <c r="I156" s="66" t="s">
        <v>634</v>
      </c>
      <c r="J156" s="63">
        <v>1</v>
      </c>
      <c r="K156" s="66">
        <v>5954.13</v>
      </c>
      <c r="L156" s="66">
        <v>5954.13</v>
      </c>
      <c r="M156" s="14"/>
    </row>
    <row r="157" spans="1:13" x14ac:dyDescent="0.25">
      <c r="A157" s="61">
        <v>44725</v>
      </c>
      <c r="B157" t="s">
        <v>664</v>
      </c>
      <c r="C157" t="s">
        <v>665</v>
      </c>
      <c r="D157" s="63"/>
      <c r="E157" s="63" t="s">
        <v>1485</v>
      </c>
      <c r="F157" s="63" t="s">
        <v>279</v>
      </c>
      <c r="G157" s="63">
        <v>7761</v>
      </c>
      <c r="H157" s="63" t="s">
        <v>638</v>
      </c>
      <c r="I157" s="66" t="s">
        <v>634</v>
      </c>
      <c r="J157" s="63">
        <v>1</v>
      </c>
      <c r="K157" s="66">
        <v>5954.13</v>
      </c>
      <c r="L157" s="66">
        <v>5954.13</v>
      </c>
      <c r="M157" s="14"/>
    </row>
    <row r="158" spans="1:13" x14ac:dyDescent="0.25">
      <c r="A158" s="61">
        <v>44725</v>
      </c>
      <c r="B158" t="s">
        <v>664</v>
      </c>
      <c r="C158" t="s">
        <v>665</v>
      </c>
      <c r="D158" s="63"/>
      <c r="E158" s="63" t="s">
        <v>1485</v>
      </c>
      <c r="F158" s="63" t="s">
        <v>279</v>
      </c>
      <c r="G158" s="63">
        <v>7762</v>
      </c>
      <c r="H158" s="63" t="s">
        <v>638</v>
      </c>
      <c r="I158" s="66" t="s">
        <v>634</v>
      </c>
      <c r="J158" s="63">
        <v>1</v>
      </c>
      <c r="K158" s="66">
        <v>5954.13</v>
      </c>
      <c r="L158" s="66">
        <v>5954.13</v>
      </c>
      <c r="M158" s="14"/>
    </row>
    <row r="159" spans="1:13" x14ac:dyDescent="0.25">
      <c r="A159" s="61">
        <v>44725</v>
      </c>
      <c r="B159" t="s">
        <v>664</v>
      </c>
      <c r="C159" t="s">
        <v>665</v>
      </c>
      <c r="D159" s="63"/>
      <c r="E159" s="63" t="s">
        <v>1485</v>
      </c>
      <c r="F159" s="63" t="s">
        <v>279</v>
      </c>
      <c r="G159" s="63">
        <v>7763</v>
      </c>
      <c r="H159" s="63" t="s">
        <v>638</v>
      </c>
      <c r="I159" s="66" t="s">
        <v>634</v>
      </c>
      <c r="J159" s="63">
        <v>1</v>
      </c>
      <c r="K159" s="66">
        <v>5954.13</v>
      </c>
      <c r="L159" s="66">
        <v>5954.13</v>
      </c>
      <c r="M159" s="14"/>
    </row>
    <row r="160" spans="1:13" x14ac:dyDescent="0.25">
      <c r="A160" s="61">
        <v>44725</v>
      </c>
      <c r="B160" t="s">
        <v>664</v>
      </c>
      <c r="C160" t="s">
        <v>665</v>
      </c>
      <c r="D160" s="63"/>
      <c r="E160" s="63" t="s">
        <v>1485</v>
      </c>
      <c r="F160" s="63" t="s">
        <v>279</v>
      </c>
      <c r="G160" s="63">
        <v>7764</v>
      </c>
      <c r="H160" s="63" t="s">
        <v>638</v>
      </c>
      <c r="I160" s="66" t="s">
        <v>634</v>
      </c>
      <c r="J160" s="63">
        <v>1</v>
      </c>
      <c r="K160" s="66">
        <v>5954.13</v>
      </c>
      <c r="L160" s="66">
        <v>5954.13</v>
      </c>
      <c r="M160" s="14"/>
    </row>
    <row r="161" spans="1:13" x14ac:dyDescent="0.25">
      <c r="A161" s="61">
        <v>44725</v>
      </c>
      <c r="B161" t="s">
        <v>664</v>
      </c>
      <c r="C161" t="s">
        <v>665</v>
      </c>
      <c r="D161" s="63"/>
      <c r="E161" s="63" t="s">
        <v>1485</v>
      </c>
      <c r="F161" s="63" t="s">
        <v>279</v>
      </c>
      <c r="G161" s="63">
        <v>7765</v>
      </c>
      <c r="H161" s="63" t="s">
        <v>638</v>
      </c>
      <c r="I161" s="66" t="s">
        <v>634</v>
      </c>
      <c r="J161" s="63">
        <v>1</v>
      </c>
      <c r="K161" s="66">
        <v>5954.13</v>
      </c>
      <c r="L161" s="66">
        <v>5954.13</v>
      </c>
      <c r="M161" s="14"/>
    </row>
    <row r="162" spans="1:13" x14ac:dyDescent="0.25">
      <c r="A162" s="61">
        <v>44725</v>
      </c>
      <c r="B162" t="s">
        <v>664</v>
      </c>
      <c r="C162" t="s">
        <v>665</v>
      </c>
      <c r="D162" s="63"/>
      <c r="E162" s="63" t="s">
        <v>1485</v>
      </c>
      <c r="F162" s="63" t="s">
        <v>279</v>
      </c>
      <c r="G162" s="63">
        <v>7766</v>
      </c>
      <c r="H162" s="63" t="s">
        <v>638</v>
      </c>
      <c r="I162" s="66" t="s">
        <v>634</v>
      </c>
      <c r="J162" s="63">
        <v>1</v>
      </c>
      <c r="K162" s="66">
        <v>5954.13</v>
      </c>
      <c r="L162" s="66">
        <v>5954.13</v>
      </c>
      <c r="M162" s="14"/>
    </row>
    <row r="163" spans="1:13" x14ac:dyDescent="0.25">
      <c r="A163" s="61">
        <v>44725</v>
      </c>
      <c r="B163" t="s">
        <v>664</v>
      </c>
      <c r="C163" t="s">
        <v>665</v>
      </c>
      <c r="D163" s="63"/>
      <c r="E163" s="63" t="s">
        <v>1485</v>
      </c>
      <c r="F163" s="63" t="s">
        <v>279</v>
      </c>
      <c r="G163" s="63">
        <v>7767</v>
      </c>
      <c r="H163" s="63" t="s">
        <v>638</v>
      </c>
      <c r="I163" s="66" t="s">
        <v>634</v>
      </c>
      <c r="J163" s="63">
        <v>1</v>
      </c>
      <c r="K163" s="66">
        <v>5954.13</v>
      </c>
      <c r="L163" s="66">
        <v>5954.13</v>
      </c>
      <c r="M163" s="14"/>
    </row>
    <row r="164" spans="1:13" x14ac:dyDescent="0.25">
      <c r="A164" s="61">
        <v>44725</v>
      </c>
      <c r="B164" t="s">
        <v>664</v>
      </c>
      <c r="C164" t="s">
        <v>665</v>
      </c>
      <c r="D164" s="63"/>
      <c r="E164" s="63" t="s">
        <v>1485</v>
      </c>
      <c r="F164" s="63" t="s">
        <v>279</v>
      </c>
      <c r="G164" s="63">
        <v>7768</v>
      </c>
      <c r="H164" s="63" t="s">
        <v>638</v>
      </c>
      <c r="I164" s="66" t="s">
        <v>634</v>
      </c>
      <c r="J164" s="63">
        <v>1</v>
      </c>
      <c r="K164" s="66">
        <v>5954.13</v>
      </c>
      <c r="L164" s="66">
        <v>5954.13</v>
      </c>
      <c r="M164" s="14"/>
    </row>
    <row r="165" spans="1:13" x14ac:dyDescent="0.25">
      <c r="A165" s="61">
        <v>44725</v>
      </c>
      <c r="B165" t="s">
        <v>664</v>
      </c>
      <c r="C165" t="s">
        <v>665</v>
      </c>
      <c r="D165" s="63"/>
      <c r="E165" s="63" t="s">
        <v>1485</v>
      </c>
      <c r="F165" s="63" t="s">
        <v>279</v>
      </c>
      <c r="G165" s="63">
        <v>7769</v>
      </c>
      <c r="H165" s="63" t="s">
        <v>638</v>
      </c>
      <c r="I165" s="66" t="s">
        <v>634</v>
      </c>
      <c r="J165" s="63">
        <v>1</v>
      </c>
      <c r="K165" s="66">
        <v>5954.13</v>
      </c>
      <c r="L165" s="66">
        <v>5954.13</v>
      </c>
      <c r="M165" s="14"/>
    </row>
    <row r="166" spans="1:13" x14ac:dyDescent="0.25">
      <c r="A166" s="61">
        <v>44725</v>
      </c>
      <c r="B166" t="s">
        <v>664</v>
      </c>
      <c r="C166" t="s">
        <v>665</v>
      </c>
      <c r="D166" s="63"/>
      <c r="E166" s="63" t="s">
        <v>1485</v>
      </c>
      <c r="F166" s="63" t="s">
        <v>279</v>
      </c>
      <c r="G166" s="63">
        <v>7770</v>
      </c>
      <c r="H166" s="63" t="s">
        <v>638</v>
      </c>
      <c r="I166" s="66" t="s">
        <v>634</v>
      </c>
      <c r="J166" s="63">
        <v>1</v>
      </c>
      <c r="K166" s="66">
        <v>5954.13</v>
      </c>
      <c r="L166" s="66">
        <v>5954.13</v>
      </c>
      <c r="M166" s="14"/>
    </row>
    <row r="167" spans="1:13" x14ac:dyDescent="0.25">
      <c r="A167" s="61">
        <v>44725</v>
      </c>
      <c r="B167" t="s">
        <v>664</v>
      </c>
      <c r="C167" t="s">
        <v>665</v>
      </c>
      <c r="D167" s="63"/>
      <c r="E167" s="63" t="s">
        <v>1485</v>
      </c>
      <c r="F167" s="63" t="s">
        <v>279</v>
      </c>
      <c r="G167" s="63">
        <v>7771</v>
      </c>
      <c r="H167" s="63" t="s">
        <v>638</v>
      </c>
      <c r="I167" s="66" t="s">
        <v>634</v>
      </c>
      <c r="J167" s="63">
        <v>1</v>
      </c>
      <c r="K167" s="66">
        <v>5954.13</v>
      </c>
      <c r="L167" s="66">
        <v>5954.13</v>
      </c>
      <c r="M167" s="14"/>
    </row>
    <row r="168" spans="1:13" x14ac:dyDescent="0.25">
      <c r="A168" s="61">
        <v>44725</v>
      </c>
      <c r="B168" t="s">
        <v>664</v>
      </c>
      <c r="C168" t="s">
        <v>665</v>
      </c>
      <c r="D168" s="63"/>
      <c r="E168" s="63" t="s">
        <v>1485</v>
      </c>
      <c r="F168" s="63" t="s">
        <v>279</v>
      </c>
      <c r="G168" s="63">
        <v>7772</v>
      </c>
      <c r="H168" s="63" t="s">
        <v>638</v>
      </c>
      <c r="I168" s="66" t="s">
        <v>634</v>
      </c>
      <c r="J168" s="63">
        <v>1</v>
      </c>
      <c r="K168" s="66">
        <v>5954.13</v>
      </c>
      <c r="L168" s="66">
        <v>5954.13</v>
      </c>
      <c r="M168" s="14"/>
    </row>
    <row r="169" spans="1:13" x14ac:dyDescent="0.25">
      <c r="A169" s="61">
        <v>44725</v>
      </c>
      <c r="B169" t="s">
        <v>664</v>
      </c>
      <c r="C169" t="s">
        <v>665</v>
      </c>
      <c r="D169" s="63"/>
      <c r="E169" s="63" t="s">
        <v>1485</v>
      </c>
      <c r="F169" s="63" t="s">
        <v>279</v>
      </c>
      <c r="G169" s="63">
        <v>7773</v>
      </c>
      <c r="H169" s="63" t="s">
        <v>638</v>
      </c>
      <c r="I169" s="66" t="s">
        <v>634</v>
      </c>
      <c r="J169" s="63">
        <v>1</v>
      </c>
      <c r="K169" s="66">
        <v>5954.13</v>
      </c>
      <c r="L169" s="66">
        <v>5954.13</v>
      </c>
      <c r="M169" s="14"/>
    </row>
    <row r="170" spans="1:13" x14ac:dyDescent="0.25">
      <c r="A170" s="61">
        <v>44725</v>
      </c>
      <c r="B170" t="s">
        <v>664</v>
      </c>
      <c r="C170" t="s">
        <v>665</v>
      </c>
      <c r="D170" s="63"/>
      <c r="E170" s="63" t="s">
        <v>1485</v>
      </c>
      <c r="F170" s="63" t="s">
        <v>279</v>
      </c>
      <c r="G170" s="63">
        <v>7774</v>
      </c>
      <c r="H170" s="63" t="s">
        <v>638</v>
      </c>
      <c r="I170" s="66" t="s">
        <v>634</v>
      </c>
      <c r="J170" s="63">
        <v>1</v>
      </c>
      <c r="K170" s="66">
        <v>5954.13</v>
      </c>
      <c r="L170" s="66">
        <v>5954.13</v>
      </c>
      <c r="M170" s="14"/>
    </row>
    <row r="171" spans="1:13" x14ac:dyDescent="0.25">
      <c r="A171" s="61">
        <v>44725</v>
      </c>
      <c r="B171" t="s">
        <v>664</v>
      </c>
      <c r="C171" t="s">
        <v>665</v>
      </c>
      <c r="D171" s="63"/>
      <c r="E171" s="63" t="s">
        <v>1485</v>
      </c>
      <c r="F171" s="63" t="s">
        <v>279</v>
      </c>
      <c r="G171" s="63">
        <v>7775</v>
      </c>
      <c r="H171" s="63" t="s">
        <v>638</v>
      </c>
      <c r="I171" s="66" t="s">
        <v>634</v>
      </c>
      <c r="J171" s="63">
        <v>1</v>
      </c>
      <c r="K171" s="66">
        <v>5954.13</v>
      </c>
      <c r="L171" s="66">
        <v>5954.13</v>
      </c>
      <c r="M171" s="14"/>
    </row>
    <row r="172" spans="1:13" x14ac:dyDescent="0.25">
      <c r="A172" s="61">
        <v>44725</v>
      </c>
      <c r="B172" t="s">
        <v>664</v>
      </c>
      <c r="C172" t="s">
        <v>665</v>
      </c>
      <c r="D172" s="63"/>
      <c r="E172" s="63" t="s">
        <v>1485</v>
      </c>
      <c r="F172" s="63" t="s">
        <v>279</v>
      </c>
      <c r="G172" s="63">
        <v>7776</v>
      </c>
      <c r="H172" s="63" t="s">
        <v>638</v>
      </c>
      <c r="I172" s="66" t="s">
        <v>634</v>
      </c>
      <c r="J172" s="63">
        <v>1</v>
      </c>
      <c r="K172" s="66">
        <v>5954.13</v>
      </c>
      <c r="L172" s="66">
        <v>5954.13</v>
      </c>
      <c r="M172" s="14"/>
    </row>
    <row r="173" spans="1:13" x14ac:dyDescent="0.25">
      <c r="A173" s="61">
        <v>44725</v>
      </c>
      <c r="B173" t="s">
        <v>664</v>
      </c>
      <c r="C173" t="s">
        <v>665</v>
      </c>
      <c r="D173" s="63"/>
      <c r="E173" s="63" t="s">
        <v>1485</v>
      </c>
      <c r="F173" s="63" t="s">
        <v>279</v>
      </c>
      <c r="G173" s="63">
        <v>7777</v>
      </c>
      <c r="H173" s="63" t="s">
        <v>638</v>
      </c>
      <c r="I173" s="66" t="s">
        <v>634</v>
      </c>
      <c r="J173" s="63">
        <v>1</v>
      </c>
      <c r="K173" s="66">
        <v>5954.13</v>
      </c>
      <c r="L173" s="66">
        <v>5954.13</v>
      </c>
      <c r="M173" s="14"/>
    </row>
    <row r="174" spans="1:13" x14ac:dyDescent="0.25">
      <c r="A174" s="61">
        <v>44725</v>
      </c>
      <c r="B174" t="s">
        <v>664</v>
      </c>
      <c r="C174" t="s">
        <v>665</v>
      </c>
      <c r="D174" s="63"/>
      <c r="E174" s="63" t="s">
        <v>1485</v>
      </c>
      <c r="F174" s="63" t="s">
        <v>279</v>
      </c>
      <c r="G174" s="63">
        <v>7778</v>
      </c>
      <c r="H174" s="63" t="s">
        <v>638</v>
      </c>
      <c r="I174" s="66" t="s">
        <v>634</v>
      </c>
      <c r="J174" s="63">
        <v>1</v>
      </c>
      <c r="K174" s="66">
        <v>5954.13</v>
      </c>
      <c r="L174" s="66">
        <v>5954.13</v>
      </c>
      <c r="M174" s="14"/>
    </row>
    <row r="175" spans="1:13" x14ac:dyDescent="0.25">
      <c r="A175" s="61">
        <v>44725</v>
      </c>
      <c r="B175" t="s">
        <v>664</v>
      </c>
      <c r="C175" t="s">
        <v>665</v>
      </c>
      <c r="D175" s="63"/>
      <c r="E175" s="63" t="s">
        <v>1485</v>
      </c>
      <c r="F175" s="63" t="s">
        <v>279</v>
      </c>
      <c r="G175" s="63">
        <v>7779</v>
      </c>
      <c r="H175" s="63" t="s">
        <v>638</v>
      </c>
      <c r="I175" s="66" t="s">
        <v>634</v>
      </c>
      <c r="J175" s="63">
        <v>1</v>
      </c>
      <c r="K175" s="66">
        <v>5954.13</v>
      </c>
      <c r="L175" s="66">
        <v>5954.13</v>
      </c>
      <c r="M175" s="14"/>
    </row>
    <row r="176" spans="1:13" x14ac:dyDescent="0.25">
      <c r="A176" s="61">
        <v>44725</v>
      </c>
      <c r="B176" t="s">
        <v>664</v>
      </c>
      <c r="C176" t="s">
        <v>665</v>
      </c>
      <c r="D176" s="63"/>
      <c r="E176" s="63" t="s">
        <v>1485</v>
      </c>
      <c r="F176" s="63" t="s">
        <v>279</v>
      </c>
      <c r="G176" s="63">
        <v>7780</v>
      </c>
      <c r="H176" s="63" t="s">
        <v>638</v>
      </c>
      <c r="I176" s="66" t="s">
        <v>634</v>
      </c>
      <c r="J176" s="63">
        <v>1</v>
      </c>
      <c r="K176" s="66">
        <v>5954.13</v>
      </c>
      <c r="L176" s="66">
        <v>5954.13</v>
      </c>
      <c r="M176" s="14"/>
    </row>
    <row r="177" spans="1:13" x14ac:dyDescent="0.25">
      <c r="A177" s="61">
        <v>44725</v>
      </c>
      <c r="B177" t="s">
        <v>664</v>
      </c>
      <c r="C177" t="s">
        <v>665</v>
      </c>
      <c r="D177" s="63"/>
      <c r="E177" s="63" t="s">
        <v>1485</v>
      </c>
      <c r="F177" s="63" t="s">
        <v>279</v>
      </c>
      <c r="G177" s="63">
        <v>7781</v>
      </c>
      <c r="H177" s="63" t="s">
        <v>638</v>
      </c>
      <c r="I177" s="66" t="s">
        <v>634</v>
      </c>
      <c r="J177" s="63">
        <v>1</v>
      </c>
      <c r="K177" s="66">
        <v>5954.13</v>
      </c>
      <c r="L177" s="66">
        <v>5954.13</v>
      </c>
      <c r="M177" s="14"/>
    </row>
    <row r="178" spans="1:13" x14ac:dyDescent="0.25">
      <c r="A178" s="61">
        <v>44725</v>
      </c>
      <c r="B178" t="s">
        <v>664</v>
      </c>
      <c r="C178" t="s">
        <v>665</v>
      </c>
      <c r="D178" s="63"/>
      <c r="E178" s="63" t="s">
        <v>1485</v>
      </c>
      <c r="F178" s="63" t="s">
        <v>279</v>
      </c>
      <c r="G178" s="63">
        <v>7782</v>
      </c>
      <c r="H178" s="63" t="s">
        <v>638</v>
      </c>
      <c r="I178" s="66" t="s">
        <v>634</v>
      </c>
      <c r="J178" s="63">
        <v>1</v>
      </c>
      <c r="K178" s="66">
        <v>5954.13</v>
      </c>
      <c r="L178" s="66">
        <v>5954.13</v>
      </c>
      <c r="M178" s="14"/>
    </row>
    <row r="179" spans="1:13" x14ac:dyDescent="0.25">
      <c r="A179" s="61">
        <v>44725</v>
      </c>
      <c r="B179" t="s">
        <v>664</v>
      </c>
      <c r="C179" t="s">
        <v>665</v>
      </c>
      <c r="D179" s="63"/>
      <c r="E179" s="63" t="s">
        <v>1485</v>
      </c>
      <c r="F179" s="63" t="s">
        <v>279</v>
      </c>
      <c r="G179" s="63">
        <v>7783</v>
      </c>
      <c r="H179" s="63" t="s">
        <v>638</v>
      </c>
      <c r="I179" s="66" t="s">
        <v>634</v>
      </c>
      <c r="J179" s="63">
        <v>1</v>
      </c>
      <c r="K179" s="66">
        <v>5954.13</v>
      </c>
      <c r="L179" s="66">
        <v>5954.13</v>
      </c>
      <c r="M179" s="14"/>
    </row>
    <row r="180" spans="1:13" x14ac:dyDescent="0.25">
      <c r="A180" s="61">
        <v>44725</v>
      </c>
      <c r="B180" t="s">
        <v>664</v>
      </c>
      <c r="C180" t="s">
        <v>665</v>
      </c>
      <c r="D180" s="63"/>
      <c r="E180" s="63" t="s">
        <v>1485</v>
      </c>
      <c r="F180" s="63" t="s">
        <v>279</v>
      </c>
      <c r="G180" s="63">
        <v>7784</v>
      </c>
      <c r="H180" s="63" t="s">
        <v>638</v>
      </c>
      <c r="I180" s="66" t="s">
        <v>634</v>
      </c>
      <c r="J180" s="63">
        <v>1</v>
      </c>
      <c r="K180" s="66">
        <v>5954.13</v>
      </c>
      <c r="L180" s="66">
        <v>5954.13</v>
      </c>
      <c r="M180" s="14"/>
    </row>
    <row r="181" spans="1:13" x14ac:dyDescent="0.25">
      <c r="A181" s="61">
        <v>44725</v>
      </c>
      <c r="B181" t="s">
        <v>664</v>
      </c>
      <c r="C181" t="s">
        <v>665</v>
      </c>
      <c r="D181" s="63"/>
      <c r="E181" s="63" t="s">
        <v>1485</v>
      </c>
      <c r="F181" s="63" t="s">
        <v>279</v>
      </c>
      <c r="G181" s="63">
        <v>7785</v>
      </c>
      <c r="H181" s="63" t="s">
        <v>638</v>
      </c>
      <c r="I181" s="66" t="s">
        <v>634</v>
      </c>
      <c r="J181" s="63">
        <v>1</v>
      </c>
      <c r="K181" s="66">
        <v>5954.13</v>
      </c>
      <c r="L181" s="66">
        <v>5954.13</v>
      </c>
      <c r="M181" s="14"/>
    </row>
    <row r="182" spans="1:13" x14ac:dyDescent="0.25">
      <c r="A182" s="61">
        <v>44725</v>
      </c>
      <c r="B182" t="s">
        <v>664</v>
      </c>
      <c r="C182" t="s">
        <v>665</v>
      </c>
      <c r="D182" s="63"/>
      <c r="E182" s="63" t="s">
        <v>1485</v>
      </c>
      <c r="F182" s="63" t="s">
        <v>279</v>
      </c>
      <c r="G182" s="63">
        <v>7786</v>
      </c>
      <c r="H182" s="63" t="s">
        <v>638</v>
      </c>
      <c r="I182" s="66" t="s">
        <v>634</v>
      </c>
      <c r="J182" s="63">
        <v>1</v>
      </c>
      <c r="K182" s="66">
        <v>5954.13</v>
      </c>
      <c r="L182" s="66">
        <v>5954.13</v>
      </c>
      <c r="M182" s="14"/>
    </row>
    <row r="183" spans="1:13" x14ac:dyDescent="0.25">
      <c r="A183" s="61">
        <v>44725</v>
      </c>
      <c r="B183" t="s">
        <v>664</v>
      </c>
      <c r="C183" t="s">
        <v>665</v>
      </c>
      <c r="D183" s="63"/>
      <c r="E183" s="63" t="s">
        <v>1485</v>
      </c>
      <c r="F183" s="63" t="s">
        <v>279</v>
      </c>
      <c r="G183" s="63">
        <v>7787</v>
      </c>
      <c r="H183" s="63" t="s">
        <v>638</v>
      </c>
      <c r="I183" s="66" t="s">
        <v>634</v>
      </c>
      <c r="J183" s="63">
        <v>1</v>
      </c>
      <c r="K183" s="66">
        <v>5954.13</v>
      </c>
      <c r="L183" s="66">
        <v>5954.13</v>
      </c>
      <c r="M183" s="14"/>
    </row>
    <row r="184" spans="1:13" x14ac:dyDescent="0.25">
      <c r="A184" s="61">
        <v>44725</v>
      </c>
      <c r="B184" t="s">
        <v>664</v>
      </c>
      <c r="C184" t="s">
        <v>665</v>
      </c>
      <c r="D184" s="63"/>
      <c r="E184" s="63" t="s">
        <v>1485</v>
      </c>
      <c r="F184" s="63" t="s">
        <v>279</v>
      </c>
      <c r="G184" s="63">
        <v>7788</v>
      </c>
      <c r="H184" s="63" t="s">
        <v>638</v>
      </c>
      <c r="I184" s="66" t="s">
        <v>634</v>
      </c>
      <c r="J184" s="63">
        <v>1</v>
      </c>
      <c r="K184" s="66">
        <v>5954.13</v>
      </c>
      <c r="L184" s="66">
        <v>5954.13</v>
      </c>
      <c r="M184" s="14"/>
    </row>
    <row r="185" spans="1:13" x14ac:dyDescent="0.25">
      <c r="A185" s="61">
        <v>44725</v>
      </c>
      <c r="B185" t="s">
        <v>664</v>
      </c>
      <c r="C185" t="s">
        <v>665</v>
      </c>
      <c r="D185" s="63"/>
      <c r="E185" s="63" t="s">
        <v>1485</v>
      </c>
      <c r="F185" s="63" t="s">
        <v>279</v>
      </c>
      <c r="G185" s="63">
        <v>7789</v>
      </c>
      <c r="H185" s="63" t="s">
        <v>638</v>
      </c>
      <c r="I185" s="66" t="s">
        <v>634</v>
      </c>
      <c r="J185" s="63">
        <v>1</v>
      </c>
      <c r="K185" s="66">
        <v>5954.13</v>
      </c>
      <c r="L185" s="66">
        <v>5954.13</v>
      </c>
      <c r="M185" s="14"/>
    </row>
    <row r="186" spans="1:13" x14ac:dyDescent="0.25">
      <c r="A186" s="61">
        <v>44725</v>
      </c>
      <c r="B186" t="s">
        <v>664</v>
      </c>
      <c r="C186" t="s">
        <v>665</v>
      </c>
      <c r="D186" s="63"/>
      <c r="E186" s="63" t="s">
        <v>1485</v>
      </c>
      <c r="F186" s="63" t="s">
        <v>279</v>
      </c>
      <c r="G186" s="63">
        <v>7790</v>
      </c>
      <c r="H186" s="63" t="s">
        <v>638</v>
      </c>
      <c r="I186" s="66" t="s">
        <v>634</v>
      </c>
      <c r="J186" s="63">
        <v>1</v>
      </c>
      <c r="K186" s="66">
        <v>5954.13</v>
      </c>
      <c r="L186" s="66">
        <v>5954.13</v>
      </c>
      <c r="M186" s="14"/>
    </row>
    <row r="187" spans="1:13" x14ac:dyDescent="0.25">
      <c r="A187" s="61">
        <v>44725</v>
      </c>
      <c r="B187" t="s">
        <v>664</v>
      </c>
      <c r="C187" t="s">
        <v>665</v>
      </c>
      <c r="D187" s="63"/>
      <c r="E187" s="63" t="s">
        <v>1485</v>
      </c>
      <c r="F187" s="63" t="s">
        <v>279</v>
      </c>
      <c r="G187" s="63">
        <v>7791</v>
      </c>
      <c r="H187" s="63" t="s">
        <v>638</v>
      </c>
      <c r="I187" s="66" t="s">
        <v>634</v>
      </c>
      <c r="J187" s="63">
        <v>1</v>
      </c>
      <c r="K187" s="66">
        <v>5954.13</v>
      </c>
      <c r="L187" s="66">
        <v>5954.13</v>
      </c>
      <c r="M187" s="14"/>
    </row>
    <row r="188" spans="1:13" x14ac:dyDescent="0.25">
      <c r="A188" s="61">
        <v>44725</v>
      </c>
      <c r="B188" t="s">
        <v>664</v>
      </c>
      <c r="C188" t="s">
        <v>665</v>
      </c>
      <c r="D188" s="63"/>
      <c r="E188" s="63" t="s">
        <v>1485</v>
      </c>
      <c r="F188" s="63" t="s">
        <v>279</v>
      </c>
      <c r="G188" s="63">
        <v>7792</v>
      </c>
      <c r="H188" s="63" t="s">
        <v>638</v>
      </c>
      <c r="I188" s="66" t="s">
        <v>634</v>
      </c>
      <c r="J188" s="63">
        <v>1</v>
      </c>
      <c r="K188" s="66">
        <v>5954.13</v>
      </c>
      <c r="L188" s="66">
        <v>5954.13</v>
      </c>
      <c r="M188" s="14"/>
    </row>
    <row r="189" spans="1:13" x14ac:dyDescent="0.25">
      <c r="A189" s="61">
        <v>44725</v>
      </c>
      <c r="B189" t="s">
        <v>664</v>
      </c>
      <c r="C189" t="s">
        <v>665</v>
      </c>
      <c r="D189" s="63"/>
      <c r="E189" s="63" t="s">
        <v>1485</v>
      </c>
      <c r="F189" s="63" t="s">
        <v>279</v>
      </c>
      <c r="G189" s="63">
        <v>7793</v>
      </c>
      <c r="H189" s="63" t="s">
        <v>638</v>
      </c>
      <c r="I189" s="66" t="s">
        <v>634</v>
      </c>
      <c r="J189" s="63">
        <v>1</v>
      </c>
      <c r="K189" s="66">
        <v>5954.13</v>
      </c>
      <c r="L189" s="66">
        <v>5954.13</v>
      </c>
      <c r="M189" s="14"/>
    </row>
    <row r="190" spans="1:13" x14ac:dyDescent="0.25">
      <c r="A190" s="61">
        <v>44725</v>
      </c>
      <c r="B190" t="s">
        <v>664</v>
      </c>
      <c r="C190" t="s">
        <v>665</v>
      </c>
      <c r="D190" s="63"/>
      <c r="E190" s="63" t="s">
        <v>1485</v>
      </c>
      <c r="F190" s="63" t="s">
        <v>279</v>
      </c>
      <c r="G190" s="63">
        <v>7794</v>
      </c>
      <c r="H190" s="63" t="s">
        <v>638</v>
      </c>
      <c r="I190" s="66" t="s">
        <v>634</v>
      </c>
      <c r="J190" s="63">
        <v>1</v>
      </c>
      <c r="K190" s="66">
        <v>5954.13</v>
      </c>
      <c r="L190" s="66">
        <v>5954.13</v>
      </c>
      <c r="M190" s="14"/>
    </row>
    <row r="191" spans="1:13" x14ac:dyDescent="0.25">
      <c r="A191" s="61">
        <v>44725</v>
      </c>
      <c r="B191" t="s">
        <v>664</v>
      </c>
      <c r="C191" t="s">
        <v>665</v>
      </c>
      <c r="D191" s="63"/>
      <c r="E191" s="63" t="s">
        <v>1485</v>
      </c>
      <c r="F191" s="63" t="s">
        <v>279</v>
      </c>
      <c r="G191" s="63">
        <v>7795</v>
      </c>
      <c r="H191" s="63" t="s">
        <v>638</v>
      </c>
      <c r="I191" s="66" t="s">
        <v>634</v>
      </c>
      <c r="J191" s="63">
        <v>1</v>
      </c>
      <c r="K191" s="66">
        <v>5954.13</v>
      </c>
      <c r="L191" s="66">
        <v>5954.13</v>
      </c>
      <c r="M191" s="14"/>
    </row>
    <row r="192" spans="1:13" x14ac:dyDescent="0.25">
      <c r="A192" s="61">
        <v>44725</v>
      </c>
      <c r="B192" t="s">
        <v>664</v>
      </c>
      <c r="C192" t="s">
        <v>665</v>
      </c>
      <c r="D192" s="63"/>
      <c r="E192" s="63" t="s">
        <v>1485</v>
      </c>
      <c r="F192" s="63" t="s">
        <v>279</v>
      </c>
      <c r="G192" s="63">
        <v>7796</v>
      </c>
      <c r="H192" s="63" t="s">
        <v>638</v>
      </c>
      <c r="I192" s="66" t="s">
        <v>634</v>
      </c>
      <c r="J192" s="63">
        <v>1</v>
      </c>
      <c r="K192" s="66">
        <v>5954.13</v>
      </c>
      <c r="L192" s="66">
        <v>5954.13</v>
      </c>
      <c r="M192" s="14"/>
    </row>
    <row r="193" spans="1:13" x14ac:dyDescent="0.25">
      <c r="A193" s="61">
        <v>44725</v>
      </c>
      <c r="B193" t="s">
        <v>664</v>
      </c>
      <c r="C193" t="s">
        <v>665</v>
      </c>
      <c r="D193" s="63"/>
      <c r="E193" s="63" t="s">
        <v>1485</v>
      </c>
      <c r="F193" s="63" t="s">
        <v>279</v>
      </c>
      <c r="G193" s="63">
        <v>7826</v>
      </c>
      <c r="H193" s="63" t="s">
        <v>638</v>
      </c>
      <c r="I193" s="66" t="s">
        <v>634</v>
      </c>
      <c r="J193" s="63">
        <v>1</v>
      </c>
      <c r="K193" s="66">
        <v>5954.13</v>
      </c>
      <c r="L193" s="66">
        <v>5954.13</v>
      </c>
      <c r="M193" s="14"/>
    </row>
    <row r="194" spans="1:13" x14ac:dyDescent="0.25">
      <c r="A194" s="61">
        <v>44725</v>
      </c>
      <c r="B194" t="s">
        <v>314</v>
      </c>
      <c r="C194" t="s">
        <v>315</v>
      </c>
      <c r="D194" s="63"/>
      <c r="E194" s="63" t="s">
        <v>1485</v>
      </c>
      <c r="F194" t="s">
        <v>1193</v>
      </c>
      <c r="G194" s="63">
        <v>7964</v>
      </c>
      <c r="H194" s="63" t="s">
        <v>1192</v>
      </c>
      <c r="I194" s="66" t="s">
        <v>634</v>
      </c>
      <c r="J194" s="63">
        <v>1</v>
      </c>
      <c r="K194" s="66">
        <v>14069.59</v>
      </c>
      <c r="L194" s="66">
        <v>14069.59</v>
      </c>
      <c r="M194" s="14"/>
    </row>
    <row r="195" spans="1:13" x14ac:dyDescent="0.25">
      <c r="A195" s="61">
        <v>44725</v>
      </c>
      <c r="B195" t="s">
        <v>314</v>
      </c>
      <c r="C195" t="s">
        <v>315</v>
      </c>
      <c r="D195" s="63"/>
      <c r="E195" s="63" t="s">
        <v>1485</v>
      </c>
      <c r="F195" t="s">
        <v>1193</v>
      </c>
      <c r="G195" s="63">
        <v>7965</v>
      </c>
      <c r="H195" s="63" t="s">
        <v>1192</v>
      </c>
      <c r="I195" s="66" t="s">
        <v>634</v>
      </c>
      <c r="J195" s="63">
        <v>1</v>
      </c>
      <c r="K195" s="66">
        <v>14069.59</v>
      </c>
      <c r="L195" s="66">
        <v>14069.59</v>
      </c>
      <c r="M195" s="14"/>
    </row>
    <row r="196" spans="1:13" x14ac:dyDescent="0.25">
      <c r="A196" s="61">
        <v>44725</v>
      </c>
      <c r="B196" t="s">
        <v>314</v>
      </c>
      <c r="C196" t="s">
        <v>315</v>
      </c>
      <c r="D196" s="63"/>
      <c r="E196" s="63" t="s">
        <v>1485</v>
      </c>
      <c r="F196" t="s">
        <v>1193</v>
      </c>
      <c r="G196" s="63">
        <v>7966</v>
      </c>
      <c r="H196" s="63" t="s">
        <v>1192</v>
      </c>
      <c r="I196" s="66" t="s">
        <v>634</v>
      </c>
      <c r="J196" s="63">
        <v>1</v>
      </c>
      <c r="K196" s="66">
        <v>14069.59</v>
      </c>
      <c r="L196" s="66">
        <v>14069.59</v>
      </c>
      <c r="M196" s="14"/>
    </row>
    <row r="197" spans="1:13" x14ac:dyDescent="0.25">
      <c r="A197" s="61">
        <v>44725</v>
      </c>
      <c r="B197" t="s">
        <v>314</v>
      </c>
      <c r="C197" t="s">
        <v>315</v>
      </c>
      <c r="D197" s="63"/>
      <c r="E197" s="63" t="s">
        <v>1485</v>
      </c>
      <c r="F197" t="s">
        <v>1193</v>
      </c>
      <c r="G197" s="63">
        <v>7967</v>
      </c>
      <c r="H197" s="63" t="s">
        <v>1192</v>
      </c>
      <c r="I197" s="66" t="s">
        <v>634</v>
      </c>
      <c r="J197" s="63">
        <v>1</v>
      </c>
      <c r="K197" s="66">
        <v>14069.59</v>
      </c>
      <c r="L197" s="66">
        <v>14069.59</v>
      </c>
      <c r="M197" s="14"/>
    </row>
    <row r="198" spans="1:13" x14ac:dyDescent="0.25">
      <c r="A198" s="61">
        <v>44725</v>
      </c>
      <c r="B198" t="s">
        <v>314</v>
      </c>
      <c r="C198" t="s">
        <v>315</v>
      </c>
      <c r="D198" s="63"/>
      <c r="E198" s="63" t="s">
        <v>1485</v>
      </c>
      <c r="F198" t="s">
        <v>1193</v>
      </c>
      <c r="G198" s="63">
        <v>7968</v>
      </c>
      <c r="H198" s="63" t="s">
        <v>1192</v>
      </c>
      <c r="I198" s="66" t="s">
        <v>634</v>
      </c>
      <c r="J198" s="63">
        <v>1</v>
      </c>
      <c r="K198" s="66">
        <v>14069.59</v>
      </c>
      <c r="L198" s="66">
        <v>14069.59</v>
      </c>
      <c r="M198" s="14"/>
    </row>
    <row r="199" spans="1:13" x14ac:dyDescent="0.25">
      <c r="A199" s="61">
        <v>44725</v>
      </c>
      <c r="B199" t="s">
        <v>314</v>
      </c>
      <c r="C199" t="s">
        <v>315</v>
      </c>
      <c r="D199" s="63"/>
      <c r="E199" s="63" t="s">
        <v>1485</v>
      </c>
      <c r="F199" t="s">
        <v>1193</v>
      </c>
      <c r="G199" s="63">
        <v>7969</v>
      </c>
      <c r="H199" s="63" t="s">
        <v>1192</v>
      </c>
      <c r="I199" s="66" t="s">
        <v>634</v>
      </c>
      <c r="J199" s="63">
        <v>1</v>
      </c>
      <c r="K199" s="66">
        <v>14069.59</v>
      </c>
      <c r="L199" s="66">
        <v>14069.59</v>
      </c>
      <c r="M199" s="14"/>
    </row>
    <row r="200" spans="1:13" x14ac:dyDescent="0.25">
      <c r="A200" s="61">
        <v>44725</v>
      </c>
      <c r="B200" t="s">
        <v>314</v>
      </c>
      <c r="C200" t="s">
        <v>315</v>
      </c>
      <c r="D200" s="63"/>
      <c r="E200" s="63" t="s">
        <v>1485</v>
      </c>
      <c r="F200" t="s">
        <v>1193</v>
      </c>
      <c r="G200" s="63">
        <v>7970</v>
      </c>
      <c r="H200" s="63" t="s">
        <v>1192</v>
      </c>
      <c r="I200" s="66" t="s">
        <v>634</v>
      </c>
      <c r="J200" s="63">
        <v>1</v>
      </c>
      <c r="K200" s="66">
        <v>14069.59</v>
      </c>
      <c r="L200" s="66">
        <v>14069.59</v>
      </c>
      <c r="M200" s="14"/>
    </row>
    <row r="201" spans="1:13" x14ac:dyDescent="0.25">
      <c r="A201" s="61">
        <v>44725</v>
      </c>
      <c r="B201" t="s">
        <v>314</v>
      </c>
      <c r="C201" t="s">
        <v>315</v>
      </c>
      <c r="D201" s="63"/>
      <c r="E201" s="63" t="s">
        <v>1485</v>
      </c>
      <c r="F201" t="s">
        <v>1193</v>
      </c>
      <c r="G201" s="63">
        <v>7971</v>
      </c>
      <c r="H201" s="63" t="s">
        <v>1192</v>
      </c>
      <c r="I201" s="66" t="s">
        <v>634</v>
      </c>
      <c r="J201" s="63">
        <v>1</v>
      </c>
      <c r="K201" s="66">
        <v>14069.59</v>
      </c>
      <c r="L201" s="66">
        <v>14069.59</v>
      </c>
      <c r="M201" s="14"/>
    </row>
    <row r="202" spans="1:13" x14ac:dyDescent="0.25">
      <c r="A202" s="61">
        <v>44725</v>
      </c>
      <c r="B202" t="s">
        <v>314</v>
      </c>
      <c r="C202" t="s">
        <v>315</v>
      </c>
      <c r="D202" s="63"/>
      <c r="E202" s="63" t="s">
        <v>1485</v>
      </c>
      <c r="F202" t="s">
        <v>1193</v>
      </c>
      <c r="G202" s="63">
        <v>7972</v>
      </c>
      <c r="H202" s="63" t="s">
        <v>1192</v>
      </c>
      <c r="I202" s="66" t="s">
        <v>634</v>
      </c>
      <c r="J202" s="63">
        <v>1</v>
      </c>
      <c r="K202" s="66">
        <v>14069.59</v>
      </c>
      <c r="L202" s="66">
        <v>14069.59</v>
      </c>
      <c r="M202" s="14"/>
    </row>
    <row r="203" spans="1:13" x14ac:dyDescent="0.25">
      <c r="A203" s="61">
        <v>44725</v>
      </c>
      <c r="B203" t="s">
        <v>314</v>
      </c>
      <c r="C203" t="s">
        <v>315</v>
      </c>
      <c r="D203" s="63"/>
      <c r="E203" s="63" t="s">
        <v>1485</v>
      </c>
      <c r="F203" t="s">
        <v>1193</v>
      </c>
      <c r="G203" s="63">
        <v>7973</v>
      </c>
      <c r="H203" s="63" t="s">
        <v>1192</v>
      </c>
      <c r="I203" s="66" t="s">
        <v>634</v>
      </c>
      <c r="J203" s="63">
        <v>1</v>
      </c>
      <c r="K203" s="66">
        <v>14069.59</v>
      </c>
      <c r="L203" s="66">
        <v>14069.59</v>
      </c>
      <c r="M203" s="14"/>
    </row>
    <row r="204" spans="1:13" x14ac:dyDescent="0.25">
      <c r="A204" s="61">
        <v>44725</v>
      </c>
      <c r="B204" t="s">
        <v>314</v>
      </c>
      <c r="C204" t="s">
        <v>315</v>
      </c>
      <c r="D204" s="63"/>
      <c r="E204" s="63" t="s">
        <v>1485</v>
      </c>
      <c r="F204" t="s">
        <v>1193</v>
      </c>
      <c r="G204" s="63">
        <v>7974</v>
      </c>
      <c r="H204" s="63" t="s">
        <v>1192</v>
      </c>
      <c r="I204" s="66" t="s">
        <v>634</v>
      </c>
      <c r="J204" s="63">
        <v>1</v>
      </c>
      <c r="K204" s="66">
        <v>14069.59</v>
      </c>
      <c r="L204" s="66">
        <v>14069.59</v>
      </c>
      <c r="M204" s="14"/>
    </row>
    <row r="205" spans="1:13" x14ac:dyDescent="0.25">
      <c r="A205" s="61">
        <v>44725</v>
      </c>
      <c r="B205" t="s">
        <v>314</v>
      </c>
      <c r="C205" t="s">
        <v>315</v>
      </c>
      <c r="D205" s="63"/>
      <c r="E205" s="63" t="s">
        <v>1485</v>
      </c>
      <c r="F205" t="s">
        <v>1193</v>
      </c>
      <c r="G205" s="63">
        <v>7975</v>
      </c>
      <c r="H205" s="63" t="s">
        <v>1192</v>
      </c>
      <c r="I205" s="66" t="s">
        <v>634</v>
      </c>
      <c r="J205" s="63">
        <v>1</v>
      </c>
      <c r="K205" s="66">
        <v>14069.59</v>
      </c>
      <c r="L205" s="66">
        <v>14069.59</v>
      </c>
      <c r="M205" s="14"/>
    </row>
    <row r="206" spans="1:13" x14ac:dyDescent="0.25">
      <c r="A206" s="61">
        <v>44725</v>
      </c>
      <c r="B206" t="s">
        <v>314</v>
      </c>
      <c r="C206" t="s">
        <v>315</v>
      </c>
      <c r="D206" s="63"/>
      <c r="E206" s="63" t="s">
        <v>1485</v>
      </c>
      <c r="F206" t="s">
        <v>1193</v>
      </c>
      <c r="G206" s="63">
        <v>7976</v>
      </c>
      <c r="H206" s="63" t="s">
        <v>1192</v>
      </c>
      <c r="I206" s="66" t="s">
        <v>634</v>
      </c>
      <c r="J206" s="63">
        <v>1</v>
      </c>
      <c r="K206" s="66">
        <v>14069.59</v>
      </c>
      <c r="L206" s="66">
        <v>14069.59</v>
      </c>
      <c r="M206" s="14"/>
    </row>
    <row r="207" spans="1:13" x14ac:dyDescent="0.25">
      <c r="A207" s="61">
        <v>44725</v>
      </c>
      <c r="B207" t="s">
        <v>314</v>
      </c>
      <c r="C207" t="s">
        <v>315</v>
      </c>
      <c r="D207" s="63"/>
      <c r="E207" s="63" t="s">
        <v>1485</v>
      </c>
      <c r="F207" t="s">
        <v>1193</v>
      </c>
      <c r="G207" s="63">
        <v>7977</v>
      </c>
      <c r="H207" s="63" t="s">
        <v>1192</v>
      </c>
      <c r="I207" s="66" t="s">
        <v>634</v>
      </c>
      <c r="J207" s="63">
        <v>1</v>
      </c>
      <c r="K207" s="66">
        <v>14069.59</v>
      </c>
      <c r="L207" s="66">
        <v>14069.59</v>
      </c>
      <c r="M207" s="14"/>
    </row>
    <row r="208" spans="1:13" x14ac:dyDescent="0.25">
      <c r="A208" s="61">
        <v>44725</v>
      </c>
      <c r="B208" t="s">
        <v>314</v>
      </c>
      <c r="C208" t="s">
        <v>315</v>
      </c>
      <c r="D208" s="63"/>
      <c r="E208" s="63" t="s">
        <v>1485</v>
      </c>
      <c r="F208" t="s">
        <v>1193</v>
      </c>
      <c r="G208" s="63">
        <v>7978</v>
      </c>
      <c r="H208" s="63" t="s">
        <v>1192</v>
      </c>
      <c r="I208" s="66" t="s">
        <v>634</v>
      </c>
      <c r="J208" s="63">
        <v>1</v>
      </c>
      <c r="K208" s="66">
        <v>14069.59</v>
      </c>
      <c r="L208" s="66">
        <v>14069.59</v>
      </c>
      <c r="M208" s="14"/>
    </row>
    <row r="209" spans="1:13" x14ac:dyDescent="0.25">
      <c r="A209" s="61">
        <v>44725</v>
      </c>
      <c r="B209" t="s">
        <v>314</v>
      </c>
      <c r="C209" t="s">
        <v>315</v>
      </c>
      <c r="D209" s="63"/>
      <c r="E209" s="63" t="s">
        <v>1485</v>
      </c>
      <c r="F209" t="s">
        <v>1193</v>
      </c>
      <c r="G209" s="63">
        <v>7979</v>
      </c>
      <c r="H209" s="63" t="s">
        <v>1192</v>
      </c>
      <c r="I209" s="66" t="s">
        <v>634</v>
      </c>
      <c r="J209" s="63">
        <v>1</v>
      </c>
      <c r="K209" s="66">
        <v>14069.59</v>
      </c>
      <c r="L209" s="66">
        <v>14069.59</v>
      </c>
      <c r="M209" s="14"/>
    </row>
    <row r="210" spans="1:13" x14ac:dyDescent="0.25">
      <c r="A210" s="61">
        <v>44725</v>
      </c>
      <c r="B210" t="s">
        <v>314</v>
      </c>
      <c r="C210" t="s">
        <v>315</v>
      </c>
      <c r="D210" s="63"/>
      <c r="E210" s="63" t="s">
        <v>1485</v>
      </c>
      <c r="F210" t="s">
        <v>1193</v>
      </c>
      <c r="G210" s="63">
        <v>7980</v>
      </c>
      <c r="H210" s="63" t="s">
        <v>1192</v>
      </c>
      <c r="I210" s="66" t="s">
        <v>634</v>
      </c>
      <c r="J210" s="63">
        <v>1</v>
      </c>
      <c r="K210" s="66">
        <v>14069.59</v>
      </c>
      <c r="L210" s="66">
        <v>14069.59</v>
      </c>
      <c r="M210" s="14"/>
    </row>
    <row r="211" spans="1:13" x14ac:dyDescent="0.25">
      <c r="A211" s="61">
        <v>44725</v>
      </c>
      <c r="B211" t="s">
        <v>314</v>
      </c>
      <c r="C211" t="s">
        <v>315</v>
      </c>
      <c r="D211" s="63"/>
      <c r="E211" s="63" t="s">
        <v>1485</v>
      </c>
      <c r="F211" t="s">
        <v>1193</v>
      </c>
      <c r="G211" s="63">
        <v>7981</v>
      </c>
      <c r="H211" s="63" t="s">
        <v>1192</v>
      </c>
      <c r="I211" s="66" t="s">
        <v>634</v>
      </c>
      <c r="J211" s="63">
        <v>1</v>
      </c>
      <c r="K211" s="66">
        <v>14069.59</v>
      </c>
      <c r="L211" s="66">
        <v>14069.59</v>
      </c>
      <c r="M211" s="14"/>
    </row>
    <row r="212" spans="1:13" x14ac:dyDescent="0.25">
      <c r="A212" s="61">
        <v>44725</v>
      </c>
      <c r="B212" t="s">
        <v>314</v>
      </c>
      <c r="C212" t="s">
        <v>315</v>
      </c>
      <c r="D212" s="63"/>
      <c r="E212" s="63" t="s">
        <v>1485</v>
      </c>
      <c r="F212" t="s">
        <v>1193</v>
      </c>
      <c r="G212" s="63">
        <v>7982</v>
      </c>
      <c r="H212" s="63" t="s">
        <v>1192</v>
      </c>
      <c r="I212" s="66" t="s">
        <v>634</v>
      </c>
      <c r="J212" s="63">
        <v>1</v>
      </c>
      <c r="K212" s="66">
        <v>14069.59</v>
      </c>
      <c r="L212" s="66">
        <v>14069.59</v>
      </c>
      <c r="M212" s="14"/>
    </row>
    <row r="213" spans="1:13" x14ac:dyDescent="0.25">
      <c r="A213" s="61">
        <v>44725</v>
      </c>
      <c r="B213" t="s">
        <v>314</v>
      </c>
      <c r="C213" t="s">
        <v>315</v>
      </c>
      <c r="D213" s="63"/>
      <c r="E213" s="63" t="s">
        <v>1485</v>
      </c>
      <c r="F213" t="s">
        <v>1193</v>
      </c>
      <c r="G213" s="63">
        <v>7983</v>
      </c>
      <c r="H213" s="63" t="s">
        <v>1192</v>
      </c>
      <c r="I213" s="66" t="s">
        <v>634</v>
      </c>
      <c r="J213" s="63">
        <v>1</v>
      </c>
      <c r="K213" s="66">
        <v>14069.59</v>
      </c>
      <c r="L213" s="66">
        <v>14069.59</v>
      </c>
      <c r="M213" s="14"/>
    </row>
    <row r="214" spans="1:13" x14ac:dyDescent="0.25">
      <c r="A214" s="61">
        <v>44725</v>
      </c>
      <c r="B214" t="s">
        <v>314</v>
      </c>
      <c r="C214" t="s">
        <v>315</v>
      </c>
      <c r="D214" s="63"/>
      <c r="E214" s="63" t="s">
        <v>1485</v>
      </c>
      <c r="F214" t="s">
        <v>1193</v>
      </c>
      <c r="G214" s="63">
        <v>7984</v>
      </c>
      <c r="H214" s="63" t="s">
        <v>1192</v>
      </c>
      <c r="I214" s="66" t="s">
        <v>634</v>
      </c>
      <c r="J214" s="63">
        <v>1</v>
      </c>
      <c r="K214" s="66">
        <v>14069.59</v>
      </c>
      <c r="L214" s="66">
        <v>14069.59</v>
      </c>
      <c r="M214" s="14"/>
    </row>
    <row r="215" spans="1:13" x14ac:dyDescent="0.25">
      <c r="A215" s="61">
        <v>44725</v>
      </c>
      <c r="B215" t="s">
        <v>314</v>
      </c>
      <c r="C215" t="s">
        <v>315</v>
      </c>
      <c r="D215" s="63"/>
      <c r="E215" s="63" t="s">
        <v>1485</v>
      </c>
      <c r="F215" t="s">
        <v>1193</v>
      </c>
      <c r="G215" s="63">
        <v>7985</v>
      </c>
      <c r="H215" s="63" t="s">
        <v>1192</v>
      </c>
      <c r="I215" s="66" t="s">
        <v>634</v>
      </c>
      <c r="J215" s="63">
        <v>1</v>
      </c>
      <c r="K215" s="66">
        <v>14069.59</v>
      </c>
      <c r="L215" s="66">
        <v>14069.59</v>
      </c>
      <c r="M215" s="14"/>
    </row>
    <row r="216" spans="1:13" x14ac:dyDescent="0.25">
      <c r="A216" s="61">
        <v>44725</v>
      </c>
      <c r="B216" t="s">
        <v>314</v>
      </c>
      <c r="C216" t="s">
        <v>315</v>
      </c>
      <c r="D216" s="63"/>
      <c r="E216" s="63" t="s">
        <v>1485</v>
      </c>
      <c r="F216" t="s">
        <v>1193</v>
      </c>
      <c r="G216" s="63">
        <v>7986</v>
      </c>
      <c r="H216" s="63" t="s">
        <v>1192</v>
      </c>
      <c r="I216" s="66" t="s">
        <v>634</v>
      </c>
      <c r="J216" s="63">
        <v>1</v>
      </c>
      <c r="K216" s="66">
        <v>14069.59</v>
      </c>
      <c r="L216" s="66">
        <v>14069.59</v>
      </c>
      <c r="M216" s="14"/>
    </row>
    <row r="217" spans="1:13" x14ac:dyDescent="0.25">
      <c r="A217" s="61">
        <v>44725</v>
      </c>
      <c r="B217" t="s">
        <v>314</v>
      </c>
      <c r="C217" t="s">
        <v>315</v>
      </c>
      <c r="D217" s="63"/>
      <c r="E217" s="63" t="s">
        <v>1485</v>
      </c>
      <c r="F217" t="s">
        <v>1193</v>
      </c>
      <c r="G217" s="63">
        <v>7987</v>
      </c>
      <c r="H217" s="63" t="s">
        <v>1192</v>
      </c>
      <c r="I217" s="66" t="s">
        <v>634</v>
      </c>
      <c r="J217" s="63">
        <v>1</v>
      </c>
      <c r="K217" s="66">
        <v>14069.59</v>
      </c>
      <c r="L217" s="66">
        <v>14069.59</v>
      </c>
      <c r="M217" s="14"/>
    </row>
    <row r="218" spans="1:13" x14ac:dyDescent="0.25">
      <c r="A218" s="61">
        <v>44725</v>
      </c>
      <c r="B218" t="s">
        <v>314</v>
      </c>
      <c r="C218" t="s">
        <v>315</v>
      </c>
      <c r="D218" s="63"/>
      <c r="E218" s="63" t="s">
        <v>1485</v>
      </c>
      <c r="F218" t="s">
        <v>1193</v>
      </c>
      <c r="G218" s="63">
        <v>7988</v>
      </c>
      <c r="H218" s="63" t="s">
        <v>1192</v>
      </c>
      <c r="I218" s="66" t="s">
        <v>634</v>
      </c>
      <c r="J218" s="63">
        <v>1</v>
      </c>
      <c r="K218" s="66">
        <v>14069.59</v>
      </c>
      <c r="L218" s="66">
        <v>14069.59</v>
      </c>
      <c r="M218" s="14"/>
    </row>
    <row r="219" spans="1:13" x14ac:dyDescent="0.25">
      <c r="A219" s="61">
        <v>44725</v>
      </c>
      <c r="B219" t="s">
        <v>314</v>
      </c>
      <c r="C219" t="s">
        <v>315</v>
      </c>
      <c r="D219" s="63"/>
      <c r="E219" s="63" t="s">
        <v>1485</v>
      </c>
      <c r="F219" t="s">
        <v>1193</v>
      </c>
      <c r="G219" s="63">
        <v>7989</v>
      </c>
      <c r="H219" s="63" t="s">
        <v>1192</v>
      </c>
      <c r="I219" s="66" t="s">
        <v>634</v>
      </c>
      <c r="J219" s="63">
        <v>1</v>
      </c>
      <c r="K219" s="66">
        <v>14069.59</v>
      </c>
      <c r="L219" s="66">
        <v>14069.59</v>
      </c>
      <c r="M219" s="14"/>
    </row>
    <row r="220" spans="1:13" x14ac:dyDescent="0.25">
      <c r="A220" s="61">
        <v>44725</v>
      </c>
      <c r="B220" t="s">
        <v>314</v>
      </c>
      <c r="C220" t="s">
        <v>315</v>
      </c>
      <c r="D220" s="63"/>
      <c r="E220" s="63" t="s">
        <v>1485</v>
      </c>
      <c r="F220" t="s">
        <v>1193</v>
      </c>
      <c r="G220" s="63">
        <v>7990</v>
      </c>
      <c r="H220" s="63" t="s">
        <v>1192</v>
      </c>
      <c r="I220" s="66" t="s">
        <v>634</v>
      </c>
      <c r="J220" s="63">
        <v>1</v>
      </c>
      <c r="K220" s="66">
        <v>14069.59</v>
      </c>
      <c r="L220" s="66">
        <v>14069.59</v>
      </c>
      <c r="M220" s="14"/>
    </row>
    <row r="221" spans="1:13" x14ac:dyDescent="0.25">
      <c r="A221" s="61">
        <v>44725</v>
      </c>
      <c r="B221" t="s">
        <v>314</v>
      </c>
      <c r="C221" t="s">
        <v>315</v>
      </c>
      <c r="D221" s="63"/>
      <c r="E221" s="63" t="s">
        <v>1485</v>
      </c>
      <c r="F221" t="s">
        <v>1193</v>
      </c>
      <c r="G221" s="63">
        <v>7991</v>
      </c>
      <c r="H221" s="63" t="s">
        <v>1192</v>
      </c>
      <c r="I221" s="66" t="s">
        <v>634</v>
      </c>
      <c r="J221" s="63">
        <v>1</v>
      </c>
      <c r="K221" s="66">
        <v>14069.59</v>
      </c>
      <c r="L221" s="66">
        <v>14069.59</v>
      </c>
      <c r="M221" s="14"/>
    </row>
    <row r="222" spans="1:13" x14ac:dyDescent="0.25">
      <c r="A222" s="61">
        <v>44725</v>
      </c>
      <c r="B222" t="s">
        <v>314</v>
      </c>
      <c r="C222" t="s">
        <v>315</v>
      </c>
      <c r="D222" s="63"/>
      <c r="E222" s="63" t="s">
        <v>1485</v>
      </c>
      <c r="F222" t="s">
        <v>1193</v>
      </c>
      <c r="G222" s="63">
        <v>7992</v>
      </c>
      <c r="H222" s="63" t="s">
        <v>1192</v>
      </c>
      <c r="I222" s="66" t="s">
        <v>634</v>
      </c>
      <c r="J222" s="63">
        <v>1</v>
      </c>
      <c r="K222" s="66">
        <v>14069.59</v>
      </c>
      <c r="L222" s="66">
        <v>14069.59</v>
      </c>
      <c r="M222" s="14"/>
    </row>
    <row r="223" spans="1:13" x14ac:dyDescent="0.25">
      <c r="A223" s="61">
        <v>44725</v>
      </c>
      <c r="B223" t="s">
        <v>314</v>
      </c>
      <c r="C223" t="s">
        <v>315</v>
      </c>
      <c r="D223" s="63"/>
      <c r="E223" s="63" t="s">
        <v>1485</v>
      </c>
      <c r="F223" t="s">
        <v>1193</v>
      </c>
      <c r="G223" s="63">
        <v>7994</v>
      </c>
      <c r="H223" s="63" t="s">
        <v>1192</v>
      </c>
      <c r="I223" s="66" t="s">
        <v>634</v>
      </c>
      <c r="J223" s="63">
        <v>1</v>
      </c>
      <c r="K223" s="66">
        <v>14069.59</v>
      </c>
      <c r="L223" s="66">
        <v>14069.59</v>
      </c>
      <c r="M223" s="14"/>
    </row>
    <row r="224" spans="1:13" x14ac:dyDescent="0.25">
      <c r="A224" s="61">
        <v>44725</v>
      </c>
      <c r="B224" t="s">
        <v>314</v>
      </c>
      <c r="C224" t="s">
        <v>315</v>
      </c>
      <c r="D224" s="63"/>
      <c r="E224" s="63" t="s">
        <v>1485</v>
      </c>
      <c r="F224" s="63" t="s">
        <v>1193</v>
      </c>
      <c r="G224" s="63">
        <v>7995</v>
      </c>
      <c r="H224" s="63" t="s">
        <v>1192</v>
      </c>
      <c r="I224" s="66" t="s">
        <v>634</v>
      </c>
      <c r="J224" s="63">
        <v>1</v>
      </c>
      <c r="K224" s="66">
        <v>14069.59</v>
      </c>
      <c r="L224" s="66">
        <v>14069.59</v>
      </c>
      <c r="M224" s="14"/>
    </row>
    <row r="225" spans="1:13" x14ac:dyDescent="0.25">
      <c r="A225" s="61">
        <v>44725</v>
      </c>
      <c r="B225" t="s">
        <v>314</v>
      </c>
      <c r="C225" t="s">
        <v>315</v>
      </c>
      <c r="D225" s="63"/>
      <c r="E225" s="63" t="s">
        <v>1485</v>
      </c>
      <c r="F225" s="63" t="s">
        <v>1193</v>
      </c>
      <c r="G225" s="63">
        <v>7996</v>
      </c>
      <c r="H225" s="63" t="s">
        <v>1192</v>
      </c>
      <c r="I225" s="66" t="s">
        <v>634</v>
      </c>
      <c r="J225" s="63">
        <v>1</v>
      </c>
      <c r="K225" s="66">
        <v>14069.59</v>
      </c>
      <c r="L225" s="66">
        <v>14069.59</v>
      </c>
      <c r="M225" s="14"/>
    </row>
    <row r="226" spans="1:13" x14ac:dyDescent="0.25">
      <c r="A226" s="61">
        <v>44725</v>
      </c>
      <c r="B226" t="s">
        <v>314</v>
      </c>
      <c r="C226" t="s">
        <v>315</v>
      </c>
      <c r="D226" s="63"/>
      <c r="E226" s="63" t="s">
        <v>1485</v>
      </c>
      <c r="F226" s="63" t="s">
        <v>1193</v>
      </c>
      <c r="G226" s="63">
        <v>7997</v>
      </c>
      <c r="H226" s="63" t="s">
        <v>1192</v>
      </c>
      <c r="I226" s="66" t="s">
        <v>634</v>
      </c>
      <c r="J226" s="63">
        <v>1</v>
      </c>
      <c r="K226" s="66">
        <v>14069.59</v>
      </c>
      <c r="L226" s="66">
        <v>14069.59</v>
      </c>
      <c r="M226" s="14"/>
    </row>
    <row r="227" spans="1:13" x14ac:dyDescent="0.25">
      <c r="A227" s="61">
        <v>44725</v>
      </c>
      <c r="B227" t="s">
        <v>314</v>
      </c>
      <c r="C227" t="s">
        <v>315</v>
      </c>
      <c r="D227" s="63"/>
      <c r="E227" s="63" t="s">
        <v>1485</v>
      </c>
      <c r="F227" s="63" t="s">
        <v>1193</v>
      </c>
      <c r="G227" s="63">
        <v>7998</v>
      </c>
      <c r="H227" s="63" t="s">
        <v>1192</v>
      </c>
      <c r="I227" s="66" t="s">
        <v>634</v>
      </c>
      <c r="J227" s="63">
        <v>1</v>
      </c>
      <c r="K227" s="66">
        <v>14069.59</v>
      </c>
      <c r="L227" s="66">
        <v>14069.59</v>
      </c>
      <c r="M227" s="14"/>
    </row>
    <row r="228" spans="1:13" x14ac:dyDescent="0.25">
      <c r="A228" s="61">
        <v>44725</v>
      </c>
      <c r="B228" t="s">
        <v>314</v>
      </c>
      <c r="C228" t="s">
        <v>315</v>
      </c>
      <c r="D228" s="63"/>
      <c r="E228" s="63" t="s">
        <v>1485</v>
      </c>
      <c r="F228" s="63" t="s">
        <v>1193</v>
      </c>
      <c r="G228" s="63">
        <v>7999</v>
      </c>
      <c r="H228" s="63" t="s">
        <v>1192</v>
      </c>
      <c r="I228" s="66" t="s">
        <v>634</v>
      </c>
      <c r="J228" s="63">
        <v>1</v>
      </c>
      <c r="K228" s="66">
        <v>14069.59</v>
      </c>
      <c r="L228" s="66">
        <v>14069.59</v>
      </c>
      <c r="M228" s="14"/>
    </row>
    <row r="229" spans="1:13" x14ac:dyDescent="0.25">
      <c r="A229" s="61">
        <v>44725</v>
      </c>
      <c r="B229" t="s">
        <v>314</v>
      </c>
      <c r="C229" t="s">
        <v>315</v>
      </c>
      <c r="D229" s="63"/>
      <c r="E229" s="63" t="s">
        <v>1485</v>
      </c>
      <c r="F229" s="63" t="s">
        <v>1193</v>
      </c>
      <c r="G229" s="63">
        <v>8000</v>
      </c>
      <c r="H229" s="63" t="s">
        <v>1192</v>
      </c>
      <c r="I229" s="66" t="s">
        <v>634</v>
      </c>
      <c r="J229" s="63">
        <v>1</v>
      </c>
      <c r="K229" s="66">
        <v>14069.59</v>
      </c>
      <c r="L229" s="66">
        <v>14069.59</v>
      </c>
      <c r="M229" s="14"/>
    </row>
    <row r="230" spans="1:13" x14ac:dyDescent="0.25">
      <c r="A230" s="61">
        <v>44725</v>
      </c>
      <c r="B230" t="s">
        <v>314</v>
      </c>
      <c r="C230" t="s">
        <v>315</v>
      </c>
      <c r="D230" s="63"/>
      <c r="E230" s="63" t="s">
        <v>1485</v>
      </c>
      <c r="F230" s="63" t="s">
        <v>1193</v>
      </c>
      <c r="G230" s="63">
        <v>8001</v>
      </c>
      <c r="H230" s="63" t="s">
        <v>1192</v>
      </c>
      <c r="I230" s="66" t="s">
        <v>634</v>
      </c>
      <c r="J230" s="63">
        <v>1</v>
      </c>
      <c r="K230" s="66">
        <v>14069.59</v>
      </c>
      <c r="L230" s="66">
        <v>14069.59</v>
      </c>
      <c r="M230" s="14"/>
    </row>
    <row r="231" spans="1:13" x14ac:dyDescent="0.25">
      <c r="A231" s="61">
        <v>44725</v>
      </c>
      <c r="B231" t="s">
        <v>314</v>
      </c>
      <c r="C231" t="s">
        <v>315</v>
      </c>
      <c r="D231" s="63"/>
      <c r="E231" s="63" t="s">
        <v>1485</v>
      </c>
      <c r="F231" s="63" t="s">
        <v>1193</v>
      </c>
      <c r="G231" s="63">
        <v>8002</v>
      </c>
      <c r="H231" s="63" t="s">
        <v>1192</v>
      </c>
      <c r="I231" s="66" t="s">
        <v>634</v>
      </c>
      <c r="J231" s="63">
        <v>1</v>
      </c>
      <c r="K231" s="66">
        <v>14069.59</v>
      </c>
      <c r="L231" s="66">
        <v>14069.59</v>
      </c>
      <c r="M231" s="14"/>
    </row>
    <row r="232" spans="1:13" x14ac:dyDescent="0.25">
      <c r="A232" s="61">
        <v>44726</v>
      </c>
      <c r="B232" t="s">
        <v>635</v>
      </c>
      <c r="C232" t="s">
        <v>636</v>
      </c>
      <c r="D232" s="63"/>
      <c r="E232" s="63" t="s">
        <v>1485</v>
      </c>
      <c r="F232" s="63" t="s">
        <v>279</v>
      </c>
      <c r="G232" s="63">
        <v>7820</v>
      </c>
      <c r="H232" s="63" t="s">
        <v>638</v>
      </c>
      <c r="I232" s="66" t="s">
        <v>634</v>
      </c>
      <c r="J232" s="63">
        <v>1</v>
      </c>
      <c r="K232" s="66">
        <v>41678.9</v>
      </c>
      <c r="L232" s="66">
        <v>41678.9</v>
      </c>
      <c r="M232" s="14"/>
    </row>
    <row r="233" spans="1:13" x14ac:dyDescent="0.25">
      <c r="A233" s="61">
        <v>44726</v>
      </c>
      <c r="B233" t="s">
        <v>635</v>
      </c>
      <c r="C233" t="s">
        <v>636</v>
      </c>
      <c r="D233" s="63"/>
      <c r="E233" s="63" t="s">
        <v>1485</v>
      </c>
      <c r="F233" s="63" t="s">
        <v>279</v>
      </c>
      <c r="G233" s="63">
        <v>7821</v>
      </c>
      <c r="H233" s="63" t="s">
        <v>638</v>
      </c>
      <c r="I233" s="66" t="s">
        <v>634</v>
      </c>
      <c r="J233" s="63">
        <v>1</v>
      </c>
      <c r="K233" s="66">
        <v>41678.9</v>
      </c>
      <c r="L233" s="66">
        <v>41678.9</v>
      </c>
      <c r="M233" s="14"/>
    </row>
    <row r="234" spans="1:13" x14ac:dyDescent="0.25">
      <c r="A234" s="61">
        <v>44726</v>
      </c>
      <c r="B234" t="s">
        <v>635</v>
      </c>
      <c r="C234" t="s">
        <v>636</v>
      </c>
      <c r="D234" s="63"/>
      <c r="E234" s="63" t="s">
        <v>1485</v>
      </c>
      <c r="F234" s="63" t="s">
        <v>279</v>
      </c>
      <c r="G234" s="63">
        <v>7822</v>
      </c>
      <c r="H234" s="63" t="s">
        <v>638</v>
      </c>
      <c r="I234" s="66" t="s">
        <v>634</v>
      </c>
      <c r="J234" s="63">
        <v>1</v>
      </c>
      <c r="K234" s="66">
        <v>41678.9</v>
      </c>
      <c r="L234" s="66">
        <v>41678.9</v>
      </c>
      <c r="M234" s="14"/>
    </row>
    <row r="235" spans="1:13" x14ac:dyDescent="0.25">
      <c r="A235" s="61">
        <v>44726</v>
      </c>
      <c r="B235" t="s">
        <v>635</v>
      </c>
      <c r="C235" t="s">
        <v>636</v>
      </c>
      <c r="D235" s="63"/>
      <c r="E235" s="63" t="s">
        <v>1485</v>
      </c>
      <c r="F235" s="63" t="s">
        <v>279</v>
      </c>
      <c r="G235" s="63">
        <v>7823</v>
      </c>
      <c r="H235" s="63" t="s">
        <v>638</v>
      </c>
      <c r="I235" s="66" t="s">
        <v>634</v>
      </c>
      <c r="J235" s="63">
        <v>1</v>
      </c>
      <c r="K235" s="66">
        <v>41678.9</v>
      </c>
      <c r="L235" s="66">
        <v>41678.9</v>
      </c>
      <c r="M235" s="14"/>
    </row>
    <row r="236" spans="1:13" x14ac:dyDescent="0.25">
      <c r="A236" s="61">
        <v>44726</v>
      </c>
      <c r="B236" t="s">
        <v>635</v>
      </c>
      <c r="C236" t="s">
        <v>636</v>
      </c>
      <c r="D236" s="63"/>
      <c r="E236" s="63" t="s">
        <v>1485</v>
      </c>
      <c r="F236" s="63" t="s">
        <v>279</v>
      </c>
      <c r="G236" s="63">
        <v>7824</v>
      </c>
      <c r="H236" s="63" t="s">
        <v>638</v>
      </c>
      <c r="I236" s="66" t="s">
        <v>634</v>
      </c>
      <c r="J236" s="63">
        <v>1</v>
      </c>
      <c r="K236" s="66">
        <v>41678.9</v>
      </c>
      <c r="L236" s="66">
        <v>41678.9</v>
      </c>
      <c r="M236" s="14"/>
    </row>
    <row r="237" spans="1:13" x14ac:dyDescent="0.25">
      <c r="A237" s="61">
        <v>44726</v>
      </c>
      <c r="B237" t="s">
        <v>635</v>
      </c>
      <c r="C237" t="s">
        <v>636</v>
      </c>
      <c r="D237" s="63"/>
      <c r="E237" s="63" t="s">
        <v>1485</v>
      </c>
      <c r="F237" s="63" t="s">
        <v>279</v>
      </c>
      <c r="G237" s="63">
        <v>7825</v>
      </c>
      <c r="H237" s="63" t="s">
        <v>638</v>
      </c>
      <c r="I237" s="66" t="s">
        <v>634</v>
      </c>
      <c r="J237" s="63">
        <v>1</v>
      </c>
      <c r="K237" s="66">
        <v>41678.9</v>
      </c>
      <c r="L237" s="66">
        <v>41678.9</v>
      </c>
      <c r="M237" s="14"/>
    </row>
    <row r="238" spans="1:13" x14ac:dyDescent="0.25">
      <c r="A238" s="61">
        <v>44726</v>
      </c>
      <c r="B238" t="s">
        <v>642</v>
      </c>
      <c r="C238" t="s">
        <v>643</v>
      </c>
      <c r="D238" s="63"/>
      <c r="E238" s="63" t="s">
        <v>1485</v>
      </c>
      <c r="F238" s="63" t="s">
        <v>279</v>
      </c>
      <c r="G238" s="63">
        <v>7797</v>
      </c>
      <c r="H238" s="63" t="s">
        <v>638</v>
      </c>
      <c r="I238" s="66" t="s">
        <v>634</v>
      </c>
      <c r="J238" s="63">
        <v>1</v>
      </c>
      <c r="K238" s="66">
        <v>8647.4500000000007</v>
      </c>
      <c r="L238" s="66">
        <v>8647.4500000000007</v>
      </c>
      <c r="M238" s="14"/>
    </row>
    <row r="239" spans="1:13" x14ac:dyDescent="0.25">
      <c r="A239" s="61">
        <v>44726</v>
      </c>
      <c r="B239" t="s">
        <v>642</v>
      </c>
      <c r="C239" t="s">
        <v>643</v>
      </c>
      <c r="D239" s="63"/>
      <c r="E239" s="63" t="s">
        <v>1485</v>
      </c>
      <c r="F239" s="63" t="s">
        <v>279</v>
      </c>
      <c r="G239" s="63">
        <v>7798</v>
      </c>
      <c r="H239" s="63" t="s">
        <v>638</v>
      </c>
      <c r="I239" s="66" t="s">
        <v>634</v>
      </c>
      <c r="J239" s="63">
        <v>1</v>
      </c>
      <c r="K239" s="66">
        <v>8647.4500000000007</v>
      </c>
      <c r="L239" s="66">
        <v>8647.4500000000007</v>
      </c>
      <c r="M239" s="14"/>
    </row>
    <row r="240" spans="1:13" x14ac:dyDescent="0.25">
      <c r="A240" s="61">
        <v>44726</v>
      </c>
      <c r="B240" t="s">
        <v>642</v>
      </c>
      <c r="C240" t="s">
        <v>643</v>
      </c>
      <c r="D240" s="63"/>
      <c r="E240" s="63" t="s">
        <v>1485</v>
      </c>
      <c r="F240" s="63" t="s">
        <v>279</v>
      </c>
      <c r="G240" s="63">
        <v>7799</v>
      </c>
      <c r="H240" s="63" t="s">
        <v>638</v>
      </c>
      <c r="I240" s="66" t="s">
        <v>634</v>
      </c>
      <c r="J240" s="63">
        <v>1</v>
      </c>
      <c r="K240" s="66">
        <v>8647.4500000000007</v>
      </c>
      <c r="L240" s="66">
        <v>8647.4500000000007</v>
      </c>
      <c r="M240" s="14"/>
    </row>
    <row r="241" spans="1:13" x14ac:dyDescent="0.25">
      <c r="A241" s="61">
        <v>44726</v>
      </c>
      <c r="B241" t="s">
        <v>642</v>
      </c>
      <c r="C241" t="s">
        <v>643</v>
      </c>
      <c r="D241" s="63"/>
      <c r="E241" s="63" t="s">
        <v>1485</v>
      </c>
      <c r="F241" s="63" t="s">
        <v>279</v>
      </c>
      <c r="G241" s="63">
        <v>7800</v>
      </c>
      <c r="H241" s="63" t="s">
        <v>638</v>
      </c>
      <c r="I241" s="66" t="s">
        <v>634</v>
      </c>
      <c r="J241" s="63">
        <v>1</v>
      </c>
      <c r="K241" s="66">
        <v>8647.4500000000007</v>
      </c>
      <c r="L241" s="66">
        <v>8647.4500000000007</v>
      </c>
      <c r="M241" s="14"/>
    </row>
    <row r="242" spans="1:13" x14ac:dyDescent="0.25">
      <c r="A242" s="61">
        <v>44726</v>
      </c>
      <c r="B242" t="s">
        <v>642</v>
      </c>
      <c r="C242" t="s">
        <v>643</v>
      </c>
      <c r="D242" s="63"/>
      <c r="E242" s="63" t="s">
        <v>1485</v>
      </c>
      <c r="F242" s="63" t="s">
        <v>279</v>
      </c>
      <c r="G242" s="63">
        <v>7801</v>
      </c>
      <c r="H242" s="63" t="s">
        <v>638</v>
      </c>
      <c r="I242" s="66" t="s">
        <v>634</v>
      </c>
      <c r="J242" s="63">
        <v>1</v>
      </c>
      <c r="K242" s="66">
        <v>8647.4500000000007</v>
      </c>
      <c r="L242" s="66">
        <v>8647.4500000000007</v>
      </c>
      <c r="M242" s="14"/>
    </row>
    <row r="243" spans="1:13" x14ac:dyDescent="0.25">
      <c r="A243" s="61">
        <v>44726</v>
      </c>
      <c r="B243" t="s">
        <v>642</v>
      </c>
      <c r="C243" t="s">
        <v>643</v>
      </c>
      <c r="D243" s="63"/>
      <c r="E243" s="63" t="s">
        <v>1485</v>
      </c>
      <c r="F243" s="63" t="s">
        <v>279</v>
      </c>
      <c r="G243" s="63">
        <v>7802</v>
      </c>
      <c r="H243" s="63" t="s">
        <v>638</v>
      </c>
      <c r="I243" s="66" t="s">
        <v>634</v>
      </c>
      <c r="J243" s="63">
        <v>1</v>
      </c>
      <c r="K243" s="66">
        <v>8647.4500000000007</v>
      </c>
      <c r="L243" s="66">
        <v>8647.4500000000007</v>
      </c>
      <c r="M243" s="14"/>
    </row>
    <row r="244" spans="1:13" x14ac:dyDescent="0.25">
      <c r="A244" s="61">
        <v>44726</v>
      </c>
      <c r="B244" t="s">
        <v>642</v>
      </c>
      <c r="C244" t="s">
        <v>643</v>
      </c>
      <c r="D244" s="63"/>
      <c r="E244" s="63" t="s">
        <v>1485</v>
      </c>
      <c r="F244" s="63" t="s">
        <v>279</v>
      </c>
      <c r="G244" s="63">
        <v>7803</v>
      </c>
      <c r="H244" s="63" t="s">
        <v>638</v>
      </c>
      <c r="I244" s="66" t="s">
        <v>634</v>
      </c>
      <c r="J244" s="63">
        <v>1</v>
      </c>
      <c r="K244" s="66">
        <v>8647.4500000000007</v>
      </c>
      <c r="L244" s="66">
        <v>8647.4500000000007</v>
      </c>
      <c r="M244" s="14"/>
    </row>
    <row r="245" spans="1:13" x14ac:dyDescent="0.25">
      <c r="A245" s="61">
        <v>44726</v>
      </c>
      <c r="B245" t="s">
        <v>642</v>
      </c>
      <c r="C245" t="s">
        <v>643</v>
      </c>
      <c r="D245" s="63"/>
      <c r="E245" s="63" t="s">
        <v>1485</v>
      </c>
      <c r="F245" s="63" t="s">
        <v>279</v>
      </c>
      <c r="G245" s="63">
        <v>7804</v>
      </c>
      <c r="H245" s="63" t="s">
        <v>638</v>
      </c>
      <c r="I245" s="66" t="s">
        <v>634</v>
      </c>
      <c r="J245" s="63">
        <v>1</v>
      </c>
      <c r="K245" s="66">
        <v>8647.4500000000007</v>
      </c>
      <c r="L245" s="66">
        <v>8647.4500000000007</v>
      </c>
      <c r="M245" s="14"/>
    </row>
    <row r="246" spans="1:13" x14ac:dyDescent="0.25">
      <c r="A246" s="61">
        <v>44726</v>
      </c>
      <c r="B246" t="s">
        <v>642</v>
      </c>
      <c r="C246" t="s">
        <v>643</v>
      </c>
      <c r="D246" s="63"/>
      <c r="E246" s="63" t="s">
        <v>1485</v>
      </c>
      <c r="F246" s="63" t="s">
        <v>279</v>
      </c>
      <c r="G246" s="63">
        <v>7805</v>
      </c>
      <c r="H246" s="63" t="s">
        <v>638</v>
      </c>
      <c r="I246" s="66" t="s">
        <v>634</v>
      </c>
      <c r="J246" s="63">
        <v>1</v>
      </c>
      <c r="K246" s="66">
        <v>8647.4500000000007</v>
      </c>
      <c r="L246" s="66">
        <v>8647.4500000000007</v>
      </c>
      <c r="M246" s="14"/>
    </row>
    <row r="247" spans="1:13" x14ac:dyDescent="0.25">
      <c r="A247" s="61">
        <v>44726</v>
      </c>
      <c r="B247" t="s">
        <v>642</v>
      </c>
      <c r="C247" t="s">
        <v>643</v>
      </c>
      <c r="D247" s="63"/>
      <c r="E247" s="63" t="s">
        <v>1485</v>
      </c>
      <c r="F247" s="63" t="s">
        <v>279</v>
      </c>
      <c r="G247" s="63">
        <v>7806</v>
      </c>
      <c r="H247" s="63" t="s">
        <v>638</v>
      </c>
      <c r="I247" s="66" t="s">
        <v>634</v>
      </c>
      <c r="J247" s="63">
        <v>1</v>
      </c>
      <c r="K247" s="66">
        <v>8647.4500000000007</v>
      </c>
      <c r="L247" s="66">
        <v>8647.4500000000007</v>
      </c>
      <c r="M247" s="14"/>
    </row>
    <row r="248" spans="1:13" x14ac:dyDescent="0.25">
      <c r="A248" s="61">
        <v>44726</v>
      </c>
      <c r="B248" t="s">
        <v>642</v>
      </c>
      <c r="C248" t="s">
        <v>643</v>
      </c>
      <c r="D248" s="63"/>
      <c r="E248" s="63" t="s">
        <v>1485</v>
      </c>
      <c r="F248" s="63" t="s">
        <v>279</v>
      </c>
      <c r="G248" s="63">
        <v>7807</v>
      </c>
      <c r="H248" s="63" t="s">
        <v>638</v>
      </c>
      <c r="I248" s="66" t="s">
        <v>634</v>
      </c>
      <c r="J248" s="63">
        <v>1</v>
      </c>
      <c r="K248" s="66">
        <v>8647.4500000000007</v>
      </c>
      <c r="L248" s="66">
        <v>8647.4500000000007</v>
      </c>
      <c r="M248" s="14"/>
    </row>
    <row r="249" spans="1:13" x14ac:dyDescent="0.25">
      <c r="A249" s="61">
        <v>44726</v>
      </c>
      <c r="B249" t="s">
        <v>642</v>
      </c>
      <c r="C249" t="s">
        <v>643</v>
      </c>
      <c r="D249" s="63"/>
      <c r="E249" s="63" t="s">
        <v>1485</v>
      </c>
      <c r="F249" s="63" t="s">
        <v>279</v>
      </c>
      <c r="G249" s="63">
        <v>7808</v>
      </c>
      <c r="H249" s="63" t="s">
        <v>638</v>
      </c>
      <c r="I249" s="66" t="s">
        <v>634</v>
      </c>
      <c r="J249" s="63">
        <v>1</v>
      </c>
      <c r="K249" s="66">
        <v>8647.4500000000007</v>
      </c>
      <c r="L249" s="66">
        <v>8647.4500000000007</v>
      </c>
      <c r="M249" s="14"/>
    </row>
    <row r="250" spans="1:13" x14ac:dyDescent="0.25">
      <c r="A250" s="61">
        <v>44726</v>
      </c>
      <c r="B250" t="s">
        <v>642</v>
      </c>
      <c r="C250" t="s">
        <v>643</v>
      </c>
      <c r="D250" s="63"/>
      <c r="E250" s="63" t="s">
        <v>1485</v>
      </c>
      <c r="F250" s="63" t="s">
        <v>279</v>
      </c>
      <c r="G250" s="63">
        <v>7809</v>
      </c>
      <c r="H250" s="63" t="s">
        <v>638</v>
      </c>
      <c r="I250" s="66" t="s">
        <v>634</v>
      </c>
      <c r="J250" s="63">
        <v>1</v>
      </c>
      <c r="K250" s="66">
        <v>8647.4500000000007</v>
      </c>
      <c r="L250" s="66">
        <v>8647.4500000000007</v>
      </c>
      <c r="M250" s="14"/>
    </row>
    <row r="251" spans="1:13" x14ac:dyDescent="0.25">
      <c r="A251" s="61">
        <v>44726</v>
      </c>
      <c r="B251" t="s">
        <v>642</v>
      </c>
      <c r="C251" t="s">
        <v>643</v>
      </c>
      <c r="D251" s="63"/>
      <c r="E251" s="63" t="s">
        <v>1485</v>
      </c>
      <c r="F251" s="63" t="s">
        <v>279</v>
      </c>
      <c r="G251" s="63">
        <v>7810</v>
      </c>
      <c r="H251" s="63" t="s">
        <v>638</v>
      </c>
      <c r="I251" s="66" t="s">
        <v>634</v>
      </c>
      <c r="J251" s="63">
        <v>1</v>
      </c>
      <c r="K251" s="66">
        <v>8647.4500000000007</v>
      </c>
      <c r="L251" s="66">
        <v>8647.4500000000007</v>
      </c>
      <c r="M251" s="14"/>
    </row>
    <row r="252" spans="1:13" x14ac:dyDescent="0.25">
      <c r="A252" s="61">
        <v>44726</v>
      </c>
      <c r="B252" t="s">
        <v>642</v>
      </c>
      <c r="C252" t="s">
        <v>643</v>
      </c>
      <c r="D252" s="63"/>
      <c r="E252" s="63" t="s">
        <v>1485</v>
      </c>
      <c r="F252" s="63" t="s">
        <v>279</v>
      </c>
      <c r="G252" s="63">
        <v>7811</v>
      </c>
      <c r="H252" s="63" t="s">
        <v>638</v>
      </c>
      <c r="I252" s="66" t="s">
        <v>634</v>
      </c>
      <c r="J252" s="63">
        <v>1</v>
      </c>
      <c r="K252" s="66">
        <v>8647.4500000000007</v>
      </c>
      <c r="L252" s="66">
        <v>8647.4500000000007</v>
      </c>
      <c r="M252" s="14"/>
    </row>
    <row r="253" spans="1:13" x14ac:dyDescent="0.25">
      <c r="A253" s="61">
        <v>44726</v>
      </c>
      <c r="B253" t="s">
        <v>642</v>
      </c>
      <c r="C253" t="s">
        <v>643</v>
      </c>
      <c r="D253" s="63"/>
      <c r="E253" s="63" t="s">
        <v>1485</v>
      </c>
      <c r="F253" s="63" t="s">
        <v>279</v>
      </c>
      <c r="G253" s="63">
        <v>7812</v>
      </c>
      <c r="H253" s="63" t="s">
        <v>638</v>
      </c>
      <c r="I253" s="66" t="s">
        <v>634</v>
      </c>
      <c r="J253" s="63">
        <v>1</v>
      </c>
      <c r="K253" s="66">
        <v>8647.4500000000007</v>
      </c>
      <c r="L253" s="66">
        <v>8647.4500000000007</v>
      </c>
      <c r="M253" s="14"/>
    </row>
    <row r="254" spans="1:13" x14ac:dyDescent="0.25">
      <c r="A254" s="61">
        <v>44726</v>
      </c>
      <c r="B254" t="s">
        <v>642</v>
      </c>
      <c r="C254" t="s">
        <v>643</v>
      </c>
      <c r="D254" s="63"/>
      <c r="E254" s="63" t="s">
        <v>1485</v>
      </c>
      <c r="F254" s="63" t="s">
        <v>279</v>
      </c>
      <c r="G254" s="63">
        <v>7813</v>
      </c>
      <c r="H254" s="63" t="s">
        <v>638</v>
      </c>
      <c r="I254" s="66" t="s">
        <v>634</v>
      </c>
      <c r="J254" s="63">
        <v>1</v>
      </c>
      <c r="K254" s="66">
        <v>8647.4500000000007</v>
      </c>
      <c r="L254" s="66">
        <v>8647.4500000000007</v>
      </c>
      <c r="M254" s="14"/>
    </row>
    <row r="255" spans="1:13" x14ac:dyDescent="0.25">
      <c r="A255" s="61">
        <v>44726</v>
      </c>
      <c r="B255" t="s">
        <v>642</v>
      </c>
      <c r="C255" t="s">
        <v>643</v>
      </c>
      <c r="D255" s="63"/>
      <c r="E255" s="63" t="s">
        <v>1485</v>
      </c>
      <c r="F255" s="63" t="s">
        <v>279</v>
      </c>
      <c r="G255" s="63">
        <v>7814</v>
      </c>
      <c r="H255" s="63" t="s">
        <v>638</v>
      </c>
      <c r="I255" s="66" t="s">
        <v>634</v>
      </c>
      <c r="J255" s="63">
        <v>1</v>
      </c>
      <c r="K255" s="66">
        <v>8647.4500000000007</v>
      </c>
      <c r="L255" s="66">
        <v>8647.4500000000007</v>
      </c>
      <c r="M255" s="14"/>
    </row>
    <row r="256" spans="1:13" x14ac:dyDescent="0.25">
      <c r="A256" s="61">
        <v>44726</v>
      </c>
      <c r="B256" t="s">
        <v>642</v>
      </c>
      <c r="C256" t="s">
        <v>643</v>
      </c>
      <c r="D256" s="63"/>
      <c r="E256" s="63" t="s">
        <v>1485</v>
      </c>
      <c r="F256" s="63" t="s">
        <v>279</v>
      </c>
      <c r="G256" s="63">
        <v>7815</v>
      </c>
      <c r="H256" s="63" t="s">
        <v>638</v>
      </c>
      <c r="I256" s="66" t="s">
        <v>634</v>
      </c>
      <c r="J256" s="63">
        <v>1</v>
      </c>
      <c r="K256" s="66">
        <v>8647.4500000000007</v>
      </c>
      <c r="L256" s="66">
        <v>8647.4500000000007</v>
      </c>
      <c r="M256" s="14"/>
    </row>
    <row r="257" spans="1:13" x14ac:dyDescent="0.25">
      <c r="A257" s="61">
        <v>44726</v>
      </c>
      <c r="B257" t="s">
        <v>642</v>
      </c>
      <c r="C257" t="s">
        <v>643</v>
      </c>
      <c r="D257" s="63"/>
      <c r="E257" s="63" t="s">
        <v>1485</v>
      </c>
      <c r="F257" s="63" t="s">
        <v>279</v>
      </c>
      <c r="G257" s="63">
        <v>7816</v>
      </c>
      <c r="H257" s="63" t="s">
        <v>638</v>
      </c>
      <c r="I257" s="66" t="s">
        <v>634</v>
      </c>
      <c r="J257" s="63">
        <v>1</v>
      </c>
      <c r="K257" s="66">
        <v>8647.4500000000007</v>
      </c>
      <c r="L257" s="66">
        <v>8647.4500000000007</v>
      </c>
      <c r="M257" s="14"/>
    </row>
    <row r="258" spans="1:13" x14ac:dyDescent="0.25">
      <c r="A258" s="61">
        <v>44726</v>
      </c>
      <c r="B258" t="s">
        <v>642</v>
      </c>
      <c r="C258" t="s">
        <v>643</v>
      </c>
      <c r="D258" s="63"/>
      <c r="E258" s="63" t="s">
        <v>1485</v>
      </c>
      <c r="F258" s="63" t="s">
        <v>279</v>
      </c>
      <c r="G258" s="63">
        <v>7817</v>
      </c>
      <c r="H258" s="63" t="s">
        <v>638</v>
      </c>
      <c r="I258" s="66" t="s">
        <v>634</v>
      </c>
      <c r="J258" s="63">
        <v>1</v>
      </c>
      <c r="K258" s="66">
        <v>8647.4500000000007</v>
      </c>
      <c r="L258" s="66">
        <v>8647.4500000000007</v>
      </c>
      <c r="M258" s="14"/>
    </row>
    <row r="259" spans="1:13" x14ac:dyDescent="0.25">
      <c r="A259" s="61">
        <v>44726</v>
      </c>
      <c r="B259" t="s">
        <v>642</v>
      </c>
      <c r="C259" t="s">
        <v>643</v>
      </c>
      <c r="D259" s="63"/>
      <c r="E259" s="63" t="s">
        <v>1485</v>
      </c>
      <c r="F259" s="63" t="s">
        <v>279</v>
      </c>
      <c r="G259" s="63">
        <v>7818</v>
      </c>
      <c r="H259" s="63" t="s">
        <v>638</v>
      </c>
      <c r="I259" s="66" t="s">
        <v>634</v>
      </c>
      <c r="J259" s="63">
        <v>1</v>
      </c>
      <c r="K259" s="66">
        <v>8647.4500000000007</v>
      </c>
      <c r="L259" s="66">
        <v>8647.4500000000007</v>
      </c>
      <c r="M259" s="14"/>
    </row>
    <row r="260" spans="1:13" x14ac:dyDescent="0.25">
      <c r="A260" s="61">
        <v>44726</v>
      </c>
      <c r="B260" t="s">
        <v>642</v>
      </c>
      <c r="C260" t="s">
        <v>643</v>
      </c>
      <c r="D260" s="63"/>
      <c r="E260" s="63" t="s">
        <v>1485</v>
      </c>
      <c r="F260" s="63" t="s">
        <v>279</v>
      </c>
      <c r="G260" s="63">
        <v>7819</v>
      </c>
      <c r="H260" s="63" t="s">
        <v>638</v>
      </c>
      <c r="I260" s="66" t="s">
        <v>634</v>
      </c>
      <c r="J260" s="63">
        <v>1</v>
      </c>
      <c r="K260" s="66">
        <v>8647.4500000000007</v>
      </c>
      <c r="L260" s="66">
        <v>8647.4500000000007</v>
      </c>
      <c r="M260" s="14"/>
    </row>
    <row r="261" spans="1:13" x14ac:dyDescent="0.25">
      <c r="A261" s="61">
        <v>44726</v>
      </c>
      <c r="B261" t="s">
        <v>1508</v>
      </c>
      <c r="C261" t="s">
        <v>1509</v>
      </c>
      <c r="D261" s="63"/>
      <c r="E261" s="63" t="s">
        <v>1485</v>
      </c>
      <c r="F261" t="s">
        <v>1510</v>
      </c>
      <c r="G261" s="63">
        <v>1000013</v>
      </c>
      <c r="H261" s="63" t="s">
        <v>1511</v>
      </c>
      <c r="I261" s="66" t="s">
        <v>1512</v>
      </c>
      <c r="J261" s="63">
        <v>270</v>
      </c>
      <c r="K261" s="66">
        <v>501403.5</v>
      </c>
      <c r="L261" s="66">
        <v>1857.05</v>
      </c>
      <c r="M261" s="14"/>
    </row>
    <row r="262" spans="1:13" x14ac:dyDescent="0.25">
      <c r="A262" s="61">
        <v>44727</v>
      </c>
      <c r="B262" t="s">
        <v>779</v>
      </c>
      <c r="C262" t="s">
        <v>780</v>
      </c>
      <c r="D262" s="63"/>
      <c r="E262" s="63" t="s">
        <v>1485</v>
      </c>
      <c r="F262" s="63" t="s">
        <v>279</v>
      </c>
      <c r="G262" s="63">
        <v>3920</v>
      </c>
      <c r="H262" s="63" t="s">
        <v>1513</v>
      </c>
      <c r="I262" s="66" t="s">
        <v>778</v>
      </c>
      <c r="J262" s="63">
        <v>200</v>
      </c>
      <c r="K262" s="66">
        <v>103200</v>
      </c>
      <c r="L262" s="66">
        <v>516</v>
      </c>
      <c r="M262" s="14"/>
    </row>
    <row r="263" spans="1:13" x14ac:dyDescent="0.25">
      <c r="A263" s="61">
        <v>44727</v>
      </c>
      <c r="B263" t="s">
        <v>783</v>
      </c>
      <c r="C263" t="s">
        <v>784</v>
      </c>
      <c r="D263" s="63"/>
      <c r="E263" s="63" t="s">
        <v>1485</v>
      </c>
      <c r="F263" s="63" t="s">
        <v>279</v>
      </c>
      <c r="G263" s="63">
        <v>3920</v>
      </c>
      <c r="H263" s="63" t="s">
        <v>1513</v>
      </c>
      <c r="I263" s="66" t="s">
        <v>778</v>
      </c>
      <c r="J263" s="63">
        <v>100</v>
      </c>
      <c r="K263" s="66">
        <v>103200</v>
      </c>
      <c r="L263" s="66">
        <v>1032</v>
      </c>
      <c r="M263" s="14"/>
    </row>
    <row r="264" spans="1:13" x14ac:dyDescent="0.25">
      <c r="A264" s="61">
        <v>44727</v>
      </c>
      <c r="B264" t="s">
        <v>785</v>
      </c>
      <c r="C264" t="s">
        <v>786</v>
      </c>
      <c r="D264" s="63"/>
      <c r="E264" s="63" t="s">
        <v>1485</v>
      </c>
      <c r="F264" s="63" t="s">
        <v>279</v>
      </c>
      <c r="G264" s="63">
        <v>3920</v>
      </c>
      <c r="H264" s="63" t="s">
        <v>1513</v>
      </c>
      <c r="I264" s="66" t="s">
        <v>778</v>
      </c>
      <c r="J264" s="63">
        <v>200</v>
      </c>
      <c r="K264" s="66">
        <v>412800</v>
      </c>
      <c r="L264" s="66">
        <v>2064</v>
      </c>
      <c r="M264" s="14"/>
    </row>
    <row r="265" spans="1:13" x14ac:dyDescent="0.25">
      <c r="A265" s="61">
        <v>44727</v>
      </c>
      <c r="B265" t="s">
        <v>378</v>
      </c>
      <c r="C265" t="s">
        <v>379</v>
      </c>
      <c r="D265" s="63"/>
      <c r="E265" s="63" t="s">
        <v>1485</v>
      </c>
      <c r="F265" s="63" t="s">
        <v>279</v>
      </c>
      <c r="G265" s="63">
        <v>928070764</v>
      </c>
      <c r="H265" s="63" t="s">
        <v>735</v>
      </c>
      <c r="I265" s="66" t="s">
        <v>1514</v>
      </c>
      <c r="J265" s="63">
        <v>70</v>
      </c>
      <c r="K265" s="66">
        <v>488309.5</v>
      </c>
      <c r="L265" s="66">
        <v>6975.85</v>
      </c>
      <c r="M265" s="14"/>
    </row>
    <row r="266" spans="1:13" x14ac:dyDescent="0.25">
      <c r="A266" s="61">
        <v>44727</v>
      </c>
      <c r="B266" t="s">
        <v>43</v>
      </c>
      <c r="C266" t="s">
        <v>122</v>
      </c>
      <c r="D266" s="63"/>
      <c r="E266" s="63" t="s">
        <v>1485</v>
      </c>
      <c r="F266" t="s">
        <v>274</v>
      </c>
      <c r="G266" s="63">
        <v>53908</v>
      </c>
      <c r="H266" s="63" t="s">
        <v>190</v>
      </c>
      <c r="I266" s="66" t="s">
        <v>1323</v>
      </c>
      <c r="J266" s="63">
        <v>150</v>
      </c>
      <c r="K266" s="66">
        <v>196.5</v>
      </c>
      <c r="L266" s="66">
        <v>1.31</v>
      </c>
      <c r="M266" s="14"/>
    </row>
    <row r="267" spans="1:13" x14ac:dyDescent="0.25">
      <c r="A267" s="61">
        <v>44727</v>
      </c>
      <c r="B267" t="s">
        <v>1515</v>
      </c>
      <c r="C267" t="s">
        <v>1516</v>
      </c>
      <c r="D267" s="63"/>
      <c r="E267" s="63" t="s">
        <v>1485</v>
      </c>
      <c r="F267" s="63" t="s">
        <v>279</v>
      </c>
      <c r="G267" s="63">
        <v>7127076758</v>
      </c>
      <c r="H267" s="63" t="s">
        <v>203</v>
      </c>
      <c r="I267" s="66" t="s">
        <v>1517</v>
      </c>
      <c r="J267" s="63">
        <v>20</v>
      </c>
      <c r="K267" s="66">
        <v>350000</v>
      </c>
      <c r="L267" s="66">
        <v>17500</v>
      </c>
      <c r="M267" s="14"/>
    </row>
    <row r="268" spans="1:13" x14ac:dyDescent="0.25">
      <c r="A268" s="61">
        <v>44727</v>
      </c>
      <c r="B268" t="s">
        <v>1203</v>
      </c>
      <c r="C268" t="s">
        <v>1204</v>
      </c>
      <c r="D268" s="63"/>
      <c r="E268" s="63" t="s">
        <v>1485</v>
      </c>
      <c r="F268" t="s">
        <v>279</v>
      </c>
      <c r="G268" s="63">
        <v>2000078764</v>
      </c>
      <c r="H268" s="63" t="s">
        <v>1202</v>
      </c>
      <c r="I268" s="66" t="s">
        <v>1194</v>
      </c>
      <c r="J268" s="63">
        <v>1</v>
      </c>
      <c r="K268" s="66">
        <v>45418.080000000002</v>
      </c>
      <c r="L268" s="66">
        <v>45418.080000000002</v>
      </c>
      <c r="M268" s="14"/>
    </row>
    <row r="269" spans="1:13" x14ac:dyDescent="0.25">
      <c r="A269" s="61">
        <v>44727</v>
      </c>
      <c r="B269" t="s">
        <v>1203</v>
      </c>
      <c r="C269" t="s">
        <v>1204</v>
      </c>
      <c r="D269" s="63"/>
      <c r="E269" s="63" t="s">
        <v>1485</v>
      </c>
      <c r="F269" t="s">
        <v>279</v>
      </c>
      <c r="G269" s="63">
        <v>2000078765</v>
      </c>
      <c r="H269" s="63" t="s">
        <v>1202</v>
      </c>
      <c r="I269" s="66" t="s">
        <v>1194</v>
      </c>
      <c r="J269" s="63">
        <v>1</v>
      </c>
      <c r="K269" s="66">
        <v>45418.080000000002</v>
      </c>
      <c r="L269" s="66">
        <v>45418.080000000002</v>
      </c>
      <c r="M269" s="14"/>
    </row>
    <row r="270" spans="1:13" x14ac:dyDescent="0.25">
      <c r="A270" s="61">
        <v>44727</v>
      </c>
      <c r="B270" t="s">
        <v>1203</v>
      </c>
      <c r="C270" t="s">
        <v>1204</v>
      </c>
      <c r="D270" s="63"/>
      <c r="E270" s="63" t="s">
        <v>1485</v>
      </c>
      <c r="F270" t="s">
        <v>279</v>
      </c>
      <c r="G270" s="63">
        <v>2000078766</v>
      </c>
      <c r="H270" s="63" t="s">
        <v>1202</v>
      </c>
      <c r="I270" s="66" t="s">
        <v>1194</v>
      </c>
      <c r="J270" s="63">
        <v>1</v>
      </c>
      <c r="K270" s="66">
        <v>45418.080000000002</v>
      </c>
      <c r="L270" s="66">
        <v>45418.080000000002</v>
      </c>
      <c r="M270" s="14"/>
    </row>
    <row r="271" spans="1:13" x14ac:dyDescent="0.25">
      <c r="A271" s="61">
        <v>44727</v>
      </c>
      <c r="B271" t="s">
        <v>1203</v>
      </c>
      <c r="C271" t="s">
        <v>1204</v>
      </c>
      <c r="D271" s="63"/>
      <c r="E271" s="63" t="s">
        <v>1485</v>
      </c>
      <c r="F271" t="s">
        <v>279</v>
      </c>
      <c r="G271" s="63">
        <v>2000078767</v>
      </c>
      <c r="H271" s="63" t="s">
        <v>1202</v>
      </c>
      <c r="I271" s="66" t="s">
        <v>1194</v>
      </c>
      <c r="J271" s="63">
        <v>1</v>
      </c>
      <c r="K271" s="66">
        <v>45418.080000000002</v>
      </c>
      <c r="L271" s="66">
        <v>45418.080000000002</v>
      </c>
      <c r="M271" s="14"/>
    </row>
    <row r="272" spans="1:13" x14ac:dyDescent="0.25">
      <c r="A272" s="61">
        <v>44727</v>
      </c>
      <c r="B272" t="s">
        <v>1203</v>
      </c>
      <c r="C272" t="s">
        <v>1204</v>
      </c>
      <c r="D272" s="63"/>
      <c r="E272" s="63" t="s">
        <v>1485</v>
      </c>
      <c r="F272" t="s">
        <v>279</v>
      </c>
      <c r="G272" s="63">
        <v>2000078768</v>
      </c>
      <c r="H272" s="63" t="s">
        <v>1202</v>
      </c>
      <c r="I272" s="66" t="s">
        <v>1194</v>
      </c>
      <c r="J272" s="63">
        <v>1</v>
      </c>
      <c r="K272" s="66">
        <v>45418.080000000002</v>
      </c>
      <c r="L272" s="66">
        <v>45418.080000000002</v>
      </c>
      <c r="M272" s="14"/>
    </row>
    <row r="273" spans="1:13" x14ac:dyDescent="0.25">
      <c r="A273" s="61">
        <v>44727</v>
      </c>
      <c r="B273" t="s">
        <v>1203</v>
      </c>
      <c r="C273" t="s">
        <v>1204</v>
      </c>
      <c r="D273" s="63"/>
      <c r="E273" s="63" t="s">
        <v>1485</v>
      </c>
      <c r="F273" t="s">
        <v>279</v>
      </c>
      <c r="G273" s="63">
        <v>2000078769</v>
      </c>
      <c r="H273" s="63" t="s">
        <v>1202</v>
      </c>
      <c r="I273" s="66" t="s">
        <v>1194</v>
      </c>
      <c r="J273" s="63">
        <v>1</v>
      </c>
      <c r="K273" s="66">
        <v>45418.080000000002</v>
      </c>
      <c r="L273" s="66">
        <v>45418.080000000002</v>
      </c>
      <c r="M273" s="14"/>
    </row>
    <row r="274" spans="1:13" x14ac:dyDescent="0.25">
      <c r="A274" s="61">
        <v>44727</v>
      </c>
      <c r="B274" t="s">
        <v>1203</v>
      </c>
      <c r="C274" t="s">
        <v>1204</v>
      </c>
      <c r="D274" s="63"/>
      <c r="E274" s="63" t="s">
        <v>1485</v>
      </c>
      <c r="F274" t="s">
        <v>279</v>
      </c>
      <c r="G274" s="63">
        <v>2000078770</v>
      </c>
      <c r="H274" s="63" t="s">
        <v>1202</v>
      </c>
      <c r="I274" s="66" t="s">
        <v>1194</v>
      </c>
      <c r="J274" s="63">
        <v>1</v>
      </c>
      <c r="K274" s="66">
        <v>45418.080000000002</v>
      </c>
      <c r="L274" s="66">
        <v>45418.080000000002</v>
      </c>
      <c r="M274" s="14"/>
    </row>
    <row r="275" spans="1:13" x14ac:dyDescent="0.25">
      <c r="A275" s="61">
        <v>44727</v>
      </c>
      <c r="B275" t="s">
        <v>1203</v>
      </c>
      <c r="C275" t="s">
        <v>1204</v>
      </c>
      <c r="D275" s="63"/>
      <c r="E275" s="63" t="s">
        <v>1485</v>
      </c>
      <c r="F275" t="s">
        <v>279</v>
      </c>
      <c r="G275" s="63">
        <v>2000078771</v>
      </c>
      <c r="H275" s="63" t="s">
        <v>1202</v>
      </c>
      <c r="I275" s="66" t="s">
        <v>1194</v>
      </c>
      <c r="J275" s="63">
        <v>1</v>
      </c>
      <c r="K275" s="66">
        <v>45418.080000000002</v>
      </c>
      <c r="L275" s="66">
        <v>45418.080000000002</v>
      </c>
      <c r="M275" s="14"/>
    </row>
    <row r="276" spans="1:13" x14ac:dyDescent="0.25">
      <c r="A276" s="61">
        <v>44727</v>
      </c>
      <c r="B276" t="s">
        <v>1203</v>
      </c>
      <c r="C276" t="s">
        <v>1204</v>
      </c>
      <c r="D276" s="63"/>
      <c r="E276" s="63" t="s">
        <v>1485</v>
      </c>
      <c r="F276" t="s">
        <v>279</v>
      </c>
      <c r="G276" s="63">
        <v>2000078772</v>
      </c>
      <c r="H276" s="63" t="s">
        <v>1202</v>
      </c>
      <c r="I276" s="66" t="s">
        <v>1194</v>
      </c>
      <c r="J276" s="63">
        <v>1</v>
      </c>
      <c r="K276" s="66">
        <v>45418.080000000002</v>
      </c>
      <c r="L276" s="66">
        <v>45418.080000000002</v>
      </c>
      <c r="M276" s="14"/>
    </row>
    <row r="277" spans="1:13" x14ac:dyDescent="0.25">
      <c r="A277" s="61">
        <v>44727</v>
      </c>
      <c r="B277" t="s">
        <v>1203</v>
      </c>
      <c r="C277" t="s">
        <v>1204</v>
      </c>
      <c r="D277" s="63"/>
      <c r="E277" s="63" t="s">
        <v>1485</v>
      </c>
      <c r="F277" t="s">
        <v>279</v>
      </c>
      <c r="G277" s="63">
        <v>2000078773</v>
      </c>
      <c r="H277" s="63" t="s">
        <v>1202</v>
      </c>
      <c r="I277" s="66" t="s">
        <v>1194</v>
      </c>
      <c r="J277" s="63">
        <v>1</v>
      </c>
      <c r="K277" s="66">
        <v>45418.080000000002</v>
      </c>
      <c r="L277" s="66">
        <v>45418.080000000002</v>
      </c>
      <c r="M277" s="14"/>
    </row>
    <row r="278" spans="1:13" x14ac:dyDescent="0.25">
      <c r="A278" s="61">
        <v>44727</v>
      </c>
      <c r="B278" t="s">
        <v>1203</v>
      </c>
      <c r="C278" t="s">
        <v>1204</v>
      </c>
      <c r="D278" s="63"/>
      <c r="E278" s="63" t="s">
        <v>1485</v>
      </c>
      <c r="F278" t="s">
        <v>279</v>
      </c>
      <c r="G278" s="63">
        <v>2000078774</v>
      </c>
      <c r="H278" s="63" t="s">
        <v>1202</v>
      </c>
      <c r="I278" s="66" t="s">
        <v>1194</v>
      </c>
      <c r="J278" s="63">
        <v>1</v>
      </c>
      <c r="K278" s="66">
        <v>45418.080000000002</v>
      </c>
      <c r="L278" s="66">
        <v>45418.080000000002</v>
      </c>
      <c r="M278" s="14"/>
    </row>
    <row r="279" spans="1:13" x14ac:dyDescent="0.25">
      <c r="A279" s="61">
        <v>44727</v>
      </c>
      <c r="B279" t="s">
        <v>1203</v>
      </c>
      <c r="C279" t="s">
        <v>1204</v>
      </c>
      <c r="D279" s="63"/>
      <c r="E279" s="63" t="s">
        <v>1485</v>
      </c>
      <c r="F279" t="s">
        <v>279</v>
      </c>
      <c r="G279" s="63">
        <v>2000078775</v>
      </c>
      <c r="H279" s="63" t="s">
        <v>1202</v>
      </c>
      <c r="I279" s="66" t="s">
        <v>1194</v>
      </c>
      <c r="J279" s="63">
        <v>1</v>
      </c>
      <c r="K279" s="66">
        <v>45418.080000000002</v>
      </c>
      <c r="L279" s="66">
        <v>45418.080000000002</v>
      </c>
      <c r="M279" s="14"/>
    </row>
    <row r="280" spans="1:13" x14ac:dyDescent="0.25">
      <c r="A280" s="61">
        <v>44727</v>
      </c>
      <c r="B280" t="s">
        <v>1203</v>
      </c>
      <c r="C280" t="s">
        <v>1204</v>
      </c>
      <c r="D280" s="63"/>
      <c r="E280" s="63" t="s">
        <v>1485</v>
      </c>
      <c r="F280" t="s">
        <v>279</v>
      </c>
      <c r="G280" s="63">
        <v>2000078776</v>
      </c>
      <c r="H280" s="63" t="s">
        <v>1202</v>
      </c>
      <c r="I280" s="66" t="s">
        <v>1194</v>
      </c>
      <c r="J280" s="63">
        <v>1</v>
      </c>
      <c r="K280" s="66">
        <v>45418.080000000002</v>
      </c>
      <c r="L280" s="66">
        <v>45418.080000000002</v>
      </c>
      <c r="M280" s="14"/>
    </row>
    <row r="281" spans="1:13" x14ac:dyDescent="0.25">
      <c r="A281" s="61">
        <v>44727</v>
      </c>
      <c r="B281" t="s">
        <v>1203</v>
      </c>
      <c r="C281" t="s">
        <v>1204</v>
      </c>
      <c r="D281" s="63"/>
      <c r="E281" s="63" t="s">
        <v>1485</v>
      </c>
      <c r="F281" t="s">
        <v>279</v>
      </c>
      <c r="G281" s="63">
        <v>2000078777</v>
      </c>
      <c r="H281" s="63" t="s">
        <v>1202</v>
      </c>
      <c r="I281" s="66" t="s">
        <v>1194</v>
      </c>
      <c r="J281" s="63">
        <v>1</v>
      </c>
      <c r="K281" s="66">
        <v>45418.080000000002</v>
      </c>
      <c r="L281" s="66">
        <v>45418.080000000002</v>
      </c>
      <c r="M281" s="14"/>
    </row>
    <row r="282" spans="1:13" x14ac:dyDescent="0.25">
      <c r="A282" s="61">
        <v>44727</v>
      </c>
      <c r="B282" t="s">
        <v>1203</v>
      </c>
      <c r="C282" t="s">
        <v>1204</v>
      </c>
      <c r="D282" s="63"/>
      <c r="E282" s="63" t="s">
        <v>1485</v>
      </c>
      <c r="F282" t="s">
        <v>279</v>
      </c>
      <c r="G282" s="63">
        <v>2000078778</v>
      </c>
      <c r="H282" s="63" t="s">
        <v>1202</v>
      </c>
      <c r="I282" s="66" t="s">
        <v>1194</v>
      </c>
      <c r="J282" s="63">
        <v>1</v>
      </c>
      <c r="K282" s="66">
        <v>45418.080000000002</v>
      </c>
      <c r="L282" s="66">
        <v>45418.080000000002</v>
      </c>
      <c r="M282" s="14"/>
    </row>
    <row r="283" spans="1:13" x14ac:dyDescent="0.25">
      <c r="A283" s="61">
        <v>44727</v>
      </c>
      <c r="B283" t="s">
        <v>1203</v>
      </c>
      <c r="C283" t="s">
        <v>1204</v>
      </c>
      <c r="D283" s="63"/>
      <c r="E283" s="63" t="s">
        <v>1485</v>
      </c>
      <c r="F283" t="s">
        <v>279</v>
      </c>
      <c r="G283" s="63">
        <v>2000078779</v>
      </c>
      <c r="H283" s="63" t="s">
        <v>1202</v>
      </c>
      <c r="I283" s="66" t="s">
        <v>1194</v>
      </c>
      <c r="J283" s="63">
        <v>1</v>
      </c>
      <c r="K283" s="66">
        <v>45418.080000000002</v>
      </c>
      <c r="L283" s="66">
        <v>45418.080000000002</v>
      </c>
      <c r="M283" s="14"/>
    </row>
    <row r="284" spans="1:13" x14ac:dyDescent="0.25">
      <c r="A284" s="61">
        <v>44727</v>
      </c>
      <c r="B284" t="s">
        <v>1203</v>
      </c>
      <c r="C284" t="s">
        <v>1204</v>
      </c>
      <c r="D284" s="63"/>
      <c r="E284" s="63" t="s">
        <v>1485</v>
      </c>
      <c r="F284" t="s">
        <v>279</v>
      </c>
      <c r="G284" s="63">
        <v>2000078780</v>
      </c>
      <c r="H284" s="63" t="s">
        <v>1202</v>
      </c>
      <c r="I284" s="66" t="s">
        <v>1194</v>
      </c>
      <c r="J284" s="63">
        <v>1</v>
      </c>
      <c r="K284" s="66">
        <v>45418.080000000002</v>
      </c>
      <c r="L284" s="66">
        <v>45418.080000000002</v>
      </c>
      <c r="M284" s="14"/>
    </row>
    <row r="285" spans="1:13" x14ac:dyDescent="0.25">
      <c r="A285" s="61">
        <v>44727</v>
      </c>
      <c r="B285" t="s">
        <v>1203</v>
      </c>
      <c r="C285" t="s">
        <v>1204</v>
      </c>
      <c r="D285" s="63"/>
      <c r="E285" s="63" t="s">
        <v>1485</v>
      </c>
      <c r="F285" t="s">
        <v>279</v>
      </c>
      <c r="G285" s="63">
        <v>2000078781</v>
      </c>
      <c r="H285" s="63" t="s">
        <v>1202</v>
      </c>
      <c r="I285" s="66" t="s">
        <v>1194</v>
      </c>
      <c r="J285" s="63">
        <v>1</v>
      </c>
      <c r="K285" s="66">
        <v>45418.080000000002</v>
      </c>
      <c r="L285" s="66">
        <v>45418.080000000002</v>
      </c>
      <c r="M285" s="14"/>
    </row>
    <row r="286" spans="1:13" x14ac:dyDescent="0.25">
      <c r="A286" s="61">
        <v>44727</v>
      </c>
      <c r="B286" t="s">
        <v>1203</v>
      </c>
      <c r="C286" t="s">
        <v>1204</v>
      </c>
      <c r="D286" s="63"/>
      <c r="E286" s="63" t="s">
        <v>1485</v>
      </c>
      <c r="F286" t="s">
        <v>279</v>
      </c>
      <c r="G286" s="63">
        <v>2000078782</v>
      </c>
      <c r="H286" s="63" t="s">
        <v>1202</v>
      </c>
      <c r="I286" s="66" t="s">
        <v>1194</v>
      </c>
      <c r="J286" s="63">
        <v>1</v>
      </c>
      <c r="K286" s="66">
        <v>45418.080000000002</v>
      </c>
      <c r="L286" s="66">
        <v>45418.080000000002</v>
      </c>
      <c r="M286" s="14"/>
    </row>
    <row r="287" spans="1:13" x14ac:dyDescent="0.25">
      <c r="A287" s="61">
        <v>44727</v>
      </c>
      <c r="B287" t="s">
        <v>1203</v>
      </c>
      <c r="C287" t="s">
        <v>1204</v>
      </c>
      <c r="D287" s="63"/>
      <c r="E287" s="63" t="s">
        <v>1485</v>
      </c>
      <c r="F287" t="s">
        <v>279</v>
      </c>
      <c r="G287" s="63">
        <v>2000078783</v>
      </c>
      <c r="H287" s="63" t="s">
        <v>1202</v>
      </c>
      <c r="I287" s="66" t="s">
        <v>1194</v>
      </c>
      <c r="J287" s="63">
        <v>1</v>
      </c>
      <c r="K287" s="66">
        <v>45418.080000000002</v>
      </c>
      <c r="L287" s="66">
        <v>45418.080000000002</v>
      </c>
      <c r="M287" s="14"/>
    </row>
    <row r="288" spans="1:13" x14ac:dyDescent="0.25">
      <c r="A288" s="61">
        <v>44727</v>
      </c>
      <c r="B288" t="s">
        <v>1203</v>
      </c>
      <c r="C288" t="s">
        <v>1204</v>
      </c>
      <c r="D288" s="63"/>
      <c r="E288" s="63" t="s">
        <v>1485</v>
      </c>
      <c r="F288" t="s">
        <v>279</v>
      </c>
      <c r="G288" s="63">
        <v>2000078784</v>
      </c>
      <c r="H288" s="63" t="s">
        <v>1202</v>
      </c>
      <c r="I288" s="66" t="s">
        <v>1194</v>
      </c>
      <c r="J288" s="63">
        <v>1</v>
      </c>
      <c r="K288" s="66">
        <v>45418.080000000002</v>
      </c>
      <c r="L288" s="66">
        <v>45418.080000000002</v>
      </c>
      <c r="M288" s="14"/>
    </row>
    <row r="289" spans="1:13" x14ac:dyDescent="0.25">
      <c r="A289" s="61">
        <v>44727</v>
      </c>
      <c r="B289" t="s">
        <v>1203</v>
      </c>
      <c r="C289" t="s">
        <v>1204</v>
      </c>
      <c r="D289" s="63"/>
      <c r="E289" s="63" t="s">
        <v>1485</v>
      </c>
      <c r="F289" t="s">
        <v>279</v>
      </c>
      <c r="G289" s="63">
        <v>2000078785</v>
      </c>
      <c r="H289" s="63" t="s">
        <v>1202</v>
      </c>
      <c r="I289" s="66" t="s">
        <v>1194</v>
      </c>
      <c r="J289" s="63">
        <v>1</v>
      </c>
      <c r="K289" s="66">
        <v>45418.080000000002</v>
      </c>
      <c r="L289" s="66">
        <v>45418.080000000002</v>
      </c>
      <c r="M289" s="14"/>
    </row>
    <row r="290" spans="1:13" x14ac:dyDescent="0.25">
      <c r="A290" s="61">
        <v>44727</v>
      </c>
      <c r="B290" t="s">
        <v>1203</v>
      </c>
      <c r="C290" t="s">
        <v>1204</v>
      </c>
      <c r="D290" s="63"/>
      <c r="E290" s="63" t="s">
        <v>1485</v>
      </c>
      <c r="F290" t="s">
        <v>279</v>
      </c>
      <c r="G290" s="63">
        <v>2000078786</v>
      </c>
      <c r="H290" s="63" t="s">
        <v>1202</v>
      </c>
      <c r="I290" s="66" t="s">
        <v>1194</v>
      </c>
      <c r="J290" s="63">
        <v>1</v>
      </c>
      <c r="K290" s="66">
        <v>45418.080000000002</v>
      </c>
      <c r="L290" s="66">
        <v>45418.080000000002</v>
      </c>
      <c r="M290" s="14"/>
    </row>
    <row r="291" spans="1:13" x14ac:dyDescent="0.25">
      <c r="A291" s="61">
        <v>44727</v>
      </c>
      <c r="B291" t="s">
        <v>1203</v>
      </c>
      <c r="C291" t="s">
        <v>1204</v>
      </c>
      <c r="D291" s="63"/>
      <c r="E291" s="63" t="s">
        <v>1485</v>
      </c>
      <c r="F291" t="s">
        <v>279</v>
      </c>
      <c r="G291" s="63">
        <v>2000078787</v>
      </c>
      <c r="H291" s="63" t="s">
        <v>1202</v>
      </c>
      <c r="I291" s="66" t="s">
        <v>1194</v>
      </c>
      <c r="J291" s="63">
        <v>1</v>
      </c>
      <c r="K291" s="66">
        <v>45418.080000000002</v>
      </c>
      <c r="L291" s="66">
        <v>45418.080000000002</v>
      </c>
      <c r="M291" s="14"/>
    </row>
    <row r="292" spans="1:13" x14ac:dyDescent="0.25">
      <c r="A292" s="61">
        <v>44727</v>
      </c>
      <c r="B292" t="s">
        <v>1203</v>
      </c>
      <c r="C292" t="s">
        <v>1204</v>
      </c>
      <c r="D292" s="63"/>
      <c r="E292" s="63" t="s">
        <v>1485</v>
      </c>
      <c r="F292" t="s">
        <v>279</v>
      </c>
      <c r="G292" s="63">
        <v>2000078788</v>
      </c>
      <c r="H292" s="63" t="s">
        <v>1202</v>
      </c>
      <c r="I292" s="66" t="s">
        <v>1194</v>
      </c>
      <c r="J292" s="63">
        <v>1</v>
      </c>
      <c r="K292" s="66">
        <v>45418.080000000002</v>
      </c>
      <c r="L292" s="66">
        <v>45418.080000000002</v>
      </c>
      <c r="M292" s="14"/>
    </row>
    <row r="293" spans="1:13" x14ac:dyDescent="0.25">
      <c r="A293" s="61">
        <v>44727</v>
      </c>
      <c r="B293" t="s">
        <v>1203</v>
      </c>
      <c r="C293" t="s">
        <v>1204</v>
      </c>
      <c r="D293" s="63"/>
      <c r="E293" s="63" t="s">
        <v>1485</v>
      </c>
      <c r="F293" t="s">
        <v>279</v>
      </c>
      <c r="G293" s="63">
        <v>2000078789</v>
      </c>
      <c r="H293" s="63" t="s">
        <v>1202</v>
      </c>
      <c r="I293" s="66" t="s">
        <v>1194</v>
      </c>
      <c r="J293" s="63">
        <v>1</v>
      </c>
      <c r="K293" s="66">
        <v>45418.080000000002</v>
      </c>
      <c r="L293" s="66">
        <v>45418.080000000002</v>
      </c>
      <c r="M293" s="14"/>
    </row>
    <row r="294" spans="1:13" x14ac:dyDescent="0.25">
      <c r="A294" s="61">
        <v>44727</v>
      </c>
      <c r="B294" t="s">
        <v>1203</v>
      </c>
      <c r="C294" t="s">
        <v>1204</v>
      </c>
      <c r="D294" s="63"/>
      <c r="E294" s="63" t="s">
        <v>1485</v>
      </c>
      <c r="F294" t="s">
        <v>279</v>
      </c>
      <c r="G294" s="63">
        <v>2000078790</v>
      </c>
      <c r="H294" s="63" t="s">
        <v>1202</v>
      </c>
      <c r="I294" s="66" t="s">
        <v>1194</v>
      </c>
      <c r="J294" s="63">
        <v>1</v>
      </c>
      <c r="K294" s="66">
        <v>45418.080000000002</v>
      </c>
      <c r="L294" s="66">
        <v>45418.080000000002</v>
      </c>
      <c r="M294" s="14"/>
    </row>
    <row r="295" spans="1:13" x14ac:dyDescent="0.25">
      <c r="A295" s="61">
        <v>44727</v>
      </c>
      <c r="B295" t="s">
        <v>1203</v>
      </c>
      <c r="C295" t="s">
        <v>1204</v>
      </c>
      <c r="D295" s="63"/>
      <c r="E295" s="63" t="s">
        <v>1485</v>
      </c>
      <c r="F295" t="s">
        <v>279</v>
      </c>
      <c r="G295" s="63">
        <v>2000078791</v>
      </c>
      <c r="H295" s="63" t="s">
        <v>1202</v>
      </c>
      <c r="I295" s="66" t="s">
        <v>1194</v>
      </c>
      <c r="J295" s="63">
        <v>1</v>
      </c>
      <c r="K295" s="66">
        <v>45418.080000000002</v>
      </c>
      <c r="L295" s="66">
        <v>45418.080000000002</v>
      </c>
      <c r="M295" s="14"/>
    </row>
    <row r="296" spans="1:13" x14ac:dyDescent="0.25">
      <c r="A296" s="61">
        <v>44727</v>
      </c>
      <c r="B296" t="s">
        <v>1203</v>
      </c>
      <c r="C296" t="s">
        <v>1204</v>
      </c>
      <c r="D296" s="63"/>
      <c r="E296" s="63" t="s">
        <v>1485</v>
      </c>
      <c r="F296" t="s">
        <v>279</v>
      </c>
      <c r="G296" s="63">
        <v>2000078792</v>
      </c>
      <c r="H296" s="63" t="s">
        <v>1202</v>
      </c>
      <c r="I296" s="66" t="s">
        <v>1194</v>
      </c>
      <c r="J296" s="63">
        <v>1</v>
      </c>
      <c r="K296" s="66">
        <v>45418.080000000002</v>
      </c>
      <c r="L296" s="66">
        <v>45418.080000000002</v>
      </c>
      <c r="M296" s="14"/>
    </row>
    <row r="297" spans="1:13" x14ac:dyDescent="0.25">
      <c r="A297" s="61">
        <v>44727</v>
      </c>
      <c r="B297" t="s">
        <v>1203</v>
      </c>
      <c r="C297" t="s">
        <v>1204</v>
      </c>
      <c r="D297" s="63"/>
      <c r="E297" s="63" t="s">
        <v>1485</v>
      </c>
      <c r="F297" t="s">
        <v>279</v>
      </c>
      <c r="G297" s="63">
        <v>2000078793</v>
      </c>
      <c r="H297" s="63" t="s">
        <v>1202</v>
      </c>
      <c r="I297" s="66" t="s">
        <v>1194</v>
      </c>
      <c r="J297" s="63">
        <v>1</v>
      </c>
      <c r="K297" s="66">
        <v>45418.080000000002</v>
      </c>
      <c r="L297" s="66">
        <v>45418.080000000002</v>
      </c>
      <c r="M297" s="14"/>
    </row>
    <row r="298" spans="1:13" x14ac:dyDescent="0.25">
      <c r="A298" s="61">
        <v>44727</v>
      </c>
      <c r="B298" t="s">
        <v>1203</v>
      </c>
      <c r="C298" t="s">
        <v>1204</v>
      </c>
      <c r="D298" s="63"/>
      <c r="E298" s="63" t="s">
        <v>1485</v>
      </c>
      <c r="F298" t="s">
        <v>279</v>
      </c>
      <c r="G298" s="63">
        <v>2000078794</v>
      </c>
      <c r="H298" s="63" t="s">
        <v>1202</v>
      </c>
      <c r="I298" s="66" t="s">
        <v>1194</v>
      </c>
      <c r="J298" s="63">
        <v>1</v>
      </c>
      <c r="K298" s="66">
        <v>45418.080000000002</v>
      </c>
      <c r="L298" s="66">
        <v>45418.080000000002</v>
      </c>
      <c r="M298" s="14"/>
    </row>
    <row r="299" spans="1:13" x14ac:dyDescent="0.25">
      <c r="A299" s="61">
        <v>44727</v>
      </c>
      <c r="B299" t="s">
        <v>1203</v>
      </c>
      <c r="C299" t="s">
        <v>1204</v>
      </c>
      <c r="D299" s="63"/>
      <c r="E299" s="63" t="s">
        <v>1485</v>
      </c>
      <c r="F299" t="s">
        <v>279</v>
      </c>
      <c r="G299" s="63">
        <v>2000078795</v>
      </c>
      <c r="H299" s="63" t="s">
        <v>1202</v>
      </c>
      <c r="I299" s="66" t="s">
        <v>1194</v>
      </c>
      <c r="J299" s="63">
        <v>1</v>
      </c>
      <c r="K299" s="66">
        <v>45418.080000000002</v>
      </c>
      <c r="L299" s="66">
        <v>45418.080000000002</v>
      </c>
      <c r="M299" s="14"/>
    </row>
    <row r="300" spans="1:13" x14ac:dyDescent="0.25">
      <c r="A300" s="61">
        <v>44728</v>
      </c>
      <c r="B300" t="s">
        <v>1518</v>
      </c>
      <c r="C300" t="s">
        <v>1519</v>
      </c>
      <c r="D300" s="63"/>
      <c r="E300" s="63" t="s">
        <v>1485</v>
      </c>
      <c r="F300" s="63" t="s">
        <v>274</v>
      </c>
      <c r="G300" s="63" t="s">
        <v>1520</v>
      </c>
      <c r="H300" s="63" t="s">
        <v>1521</v>
      </c>
      <c r="I300" s="66" t="s">
        <v>1522</v>
      </c>
      <c r="J300" s="63">
        <v>450</v>
      </c>
      <c r="K300" s="66">
        <v>357720.75</v>
      </c>
      <c r="L300" s="66">
        <v>794.93499999999995</v>
      </c>
      <c r="M300" s="14"/>
    </row>
    <row r="301" spans="1:13" x14ac:dyDescent="0.25">
      <c r="A301" s="61">
        <v>44728</v>
      </c>
      <c r="B301" t="s">
        <v>1518</v>
      </c>
      <c r="C301" t="s">
        <v>1519</v>
      </c>
      <c r="D301" s="63"/>
      <c r="E301" s="63" t="s">
        <v>1485</v>
      </c>
      <c r="F301" s="63" t="s">
        <v>274</v>
      </c>
      <c r="G301" s="63" t="s">
        <v>1523</v>
      </c>
      <c r="H301" s="63" t="s">
        <v>1521</v>
      </c>
      <c r="I301" s="66" t="s">
        <v>1522</v>
      </c>
      <c r="J301" s="63">
        <v>1200</v>
      </c>
      <c r="K301" s="66">
        <v>953921.99999999988</v>
      </c>
      <c r="L301" s="66">
        <v>794.93499999999995</v>
      </c>
      <c r="M301" s="14"/>
    </row>
    <row r="302" spans="1:13" x14ac:dyDescent="0.25">
      <c r="A302" s="61">
        <v>44729</v>
      </c>
      <c r="B302" t="s">
        <v>1174</v>
      </c>
      <c r="C302" t="s">
        <v>1175</v>
      </c>
      <c r="D302" s="63"/>
      <c r="E302" s="63" t="s">
        <v>1485</v>
      </c>
      <c r="F302" s="63" t="s">
        <v>279</v>
      </c>
      <c r="G302" s="63">
        <v>9338658056</v>
      </c>
      <c r="H302" s="63" t="s">
        <v>1524</v>
      </c>
      <c r="I302" s="66" t="s">
        <v>225</v>
      </c>
      <c r="J302" s="63">
        <v>70</v>
      </c>
      <c r="K302" s="66">
        <v>239732.5</v>
      </c>
      <c r="L302" s="66">
        <v>3424.75</v>
      </c>
      <c r="M302" s="14"/>
    </row>
    <row r="303" spans="1:13" x14ac:dyDescent="0.25">
      <c r="A303" s="61">
        <v>44732</v>
      </c>
      <c r="B303" t="s">
        <v>1525</v>
      </c>
      <c r="C303" t="s">
        <v>1526</v>
      </c>
      <c r="D303" s="63"/>
      <c r="E303" s="63" t="s">
        <v>1485</v>
      </c>
      <c r="F303" s="63" t="s">
        <v>279</v>
      </c>
      <c r="G303" s="63">
        <v>580238437</v>
      </c>
      <c r="H303" s="63" t="s">
        <v>1527</v>
      </c>
      <c r="I303" s="66" t="s">
        <v>1528</v>
      </c>
      <c r="J303" s="63">
        <v>50</v>
      </c>
      <c r="K303" s="66">
        <v>13300</v>
      </c>
      <c r="L303" s="66">
        <v>266</v>
      </c>
      <c r="M303" s="14"/>
    </row>
    <row r="304" spans="1:13" x14ac:dyDescent="0.25">
      <c r="A304" s="61">
        <v>44732</v>
      </c>
      <c r="B304" t="s">
        <v>1529</v>
      </c>
      <c r="C304" t="s">
        <v>1530</v>
      </c>
      <c r="D304" s="63"/>
      <c r="E304" s="63" t="s">
        <v>1485</v>
      </c>
      <c r="F304" s="63" t="s">
        <v>279</v>
      </c>
      <c r="G304" s="63">
        <v>580238437</v>
      </c>
      <c r="H304" s="63" t="s">
        <v>1527</v>
      </c>
      <c r="I304" s="66" t="s">
        <v>1528</v>
      </c>
      <c r="J304" s="63">
        <v>50</v>
      </c>
      <c r="K304" s="66">
        <v>15403.5</v>
      </c>
      <c r="L304" s="66">
        <v>308.07</v>
      </c>
      <c r="M304" s="14"/>
    </row>
    <row r="305" spans="1:13" x14ac:dyDescent="0.25">
      <c r="A305" s="61">
        <v>44732</v>
      </c>
      <c r="B305" t="s">
        <v>793</v>
      </c>
      <c r="C305" t="s">
        <v>794</v>
      </c>
      <c r="D305" s="63"/>
      <c r="E305" s="63" t="s">
        <v>1485</v>
      </c>
      <c r="F305" s="63" t="s">
        <v>279</v>
      </c>
      <c r="G305" s="63">
        <v>580238433</v>
      </c>
      <c r="H305" s="63" t="s">
        <v>1527</v>
      </c>
      <c r="I305" s="66" t="s">
        <v>1528</v>
      </c>
      <c r="J305" s="63">
        <v>12</v>
      </c>
      <c r="K305" s="66">
        <v>207720</v>
      </c>
      <c r="L305" s="66">
        <v>17310</v>
      </c>
      <c r="M305" s="14"/>
    </row>
    <row r="306" spans="1:13" x14ac:dyDescent="0.25">
      <c r="A306" s="61">
        <v>44732</v>
      </c>
      <c r="B306" t="s">
        <v>802</v>
      </c>
      <c r="C306" t="s">
        <v>803</v>
      </c>
      <c r="D306" s="63"/>
      <c r="E306" s="63" t="s">
        <v>1485</v>
      </c>
      <c r="F306" s="63" t="s">
        <v>279</v>
      </c>
      <c r="G306" s="63">
        <v>5770076988</v>
      </c>
      <c r="H306" s="63" t="s">
        <v>805</v>
      </c>
      <c r="I306" s="66" t="s">
        <v>1531</v>
      </c>
      <c r="J306" s="63">
        <v>150</v>
      </c>
      <c r="K306" s="66">
        <v>74850</v>
      </c>
      <c r="L306" s="66">
        <v>499</v>
      </c>
      <c r="M306" s="14"/>
    </row>
    <row r="307" spans="1:13" x14ac:dyDescent="0.25">
      <c r="A307" s="61">
        <v>44732</v>
      </c>
      <c r="B307" t="s">
        <v>1532</v>
      </c>
      <c r="C307" t="s">
        <v>1533</v>
      </c>
      <c r="D307" s="63"/>
      <c r="E307" s="63" t="s">
        <v>1485</v>
      </c>
      <c r="F307" t="s">
        <v>536</v>
      </c>
      <c r="G307" s="63">
        <v>5770076988</v>
      </c>
      <c r="H307" s="63" t="s">
        <v>1534</v>
      </c>
      <c r="I307" s="66" t="s">
        <v>1535</v>
      </c>
      <c r="J307" s="63">
        <v>2000</v>
      </c>
      <c r="K307" s="66">
        <v>121000</v>
      </c>
      <c r="L307" s="66">
        <v>60.5</v>
      </c>
      <c r="M307" s="14"/>
    </row>
    <row r="308" spans="1:13" x14ac:dyDescent="0.25">
      <c r="A308" s="61">
        <v>44732</v>
      </c>
      <c r="B308" t="s">
        <v>788</v>
      </c>
      <c r="C308" t="s">
        <v>789</v>
      </c>
      <c r="D308" s="63"/>
      <c r="E308" s="63" t="s">
        <v>1485</v>
      </c>
      <c r="F308" s="63" t="s">
        <v>279</v>
      </c>
      <c r="G308" s="63">
        <v>36871</v>
      </c>
      <c r="H308" s="63" t="s">
        <v>791</v>
      </c>
      <c r="I308" s="66" t="s">
        <v>787</v>
      </c>
      <c r="J308" s="63">
        <v>72</v>
      </c>
      <c r="K308" s="66">
        <v>9542.8799999999992</v>
      </c>
      <c r="L308" s="66">
        <v>132.54</v>
      </c>
      <c r="M308" s="14"/>
    </row>
    <row r="309" spans="1:13" x14ac:dyDescent="0.25">
      <c r="A309" s="61">
        <v>44733</v>
      </c>
      <c r="B309" t="s">
        <v>862</v>
      </c>
      <c r="C309" t="s">
        <v>863</v>
      </c>
      <c r="D309" s="63"/>
      <c r="E309" s="63" t="s">
        <v>1485</v>
      </c>
      <c r="F309" t="s">
        <v>279</v>
      </c>
      <c r="G309" s="63">
        <v>4009254154</v>
      </c>
      <c r="H309" s="63" t="s">
        <v>1536</v>
      </c>
      <c r="I309" s="66" t="s">
        <v>1506</v>
      </c>
      <c r="J309" s="63">
        <v>30</v>
      </c>
      <c r="K309" s="66">
        <v>100658.40000000001</v>
      </c>
      <c r="L309" s="66">
        <v>3355.28</v>
      </c>
      <c r="M309" s="14"/>
    </row>
    <row r="310" spans="1:13" x14ac:dyDescent="0.25">
      <c r="A310" s="61">
        <v>44733</v>
      </c>
      <c r="B310" t="s">
        <v>38</v>
      </c>
      <c r="C310" t="s">
        <v>117</v>
      </c>
      <c r="D310" s="63"/>
      <c r="E310" s="63" t="s">
        <v>1485</v>
      </c>
      <c r="F310" t="s">
        <v>279</v>
      </c>
      <c r="G310" s="63">
        <v>4009254154</v>
      </c>
      <c r="H310" s="63" t="s">
        <v>1536</v>
      </c>
      <c r="I310" s="66" t="s">
        <v>1506</v>
      </c>
      <c r="J310" s="63">
        <v>11</v>
      </c>
      <c r="K310" s="66">
        <v>1551000</v>
      </c>
      <c r="L310" s="66">
        <v>141000</v>
      </c>
      <c r="M310" s="14"/>
    </row>
    <row r="311" spans="1:13" x14ac:dyDescent="0.25">
      <c r="A311" s="61">
        <v>44733</v>
      </c>
      <c r="B311" t="s">
        <v>39</v>
      </c>
      <c r="C311" t="s">
        <v>118</v>
      </c>
      <c r="D311" s="63"/>
      <c r="E311" s="63" t="s">
        <v>1485</v>
      </c>
      <c r="F311" t="s">
        <v>279</v>
      </c>
      <c r="G311" s="63">
        <v>4009254154</v>
      </c>
      <c r="H311" s="63" t="s">
        <v>1536</v>
      </c>
      <c r="I311" s="66" t="s">
        <v>1506</v>
      </c>
      <c r="J311" s="63">
        <v>22</v>
      </c>
      <c r="K311" s="66">
        <v>620400</v>
      </c>
      <c r="L311" s="66">
        <v>28200</v>
      </c>
      <c r="M311" s="14"/>
    </row>
    <row r="312" spans="1:13" x14ac:dyDescent="0.25">
      <c r="A312" s="61">
        <v>44733</v>
      </c>
      <c r="B312" t="s">
        <v>40</v>
      </c>
      <c r="C312" t="s">
        <v>119</v>
      </c>
      <c r="D312" s="63"/>
      <c r="E312" s="63" t="s">
        <v>1485</v>
      </c>
      <c r="F312" t="s">
        <v>279</v>
      </c>
      <c r="G312" s="63">
        <v>4009254154</v>
      </c>
      <c r="H312" s="63" t="s">
        <v>1536</v>
      </c>
      <c r="I312" s="66" t="s">
        <v>1506</v>
      </c>
      <c r="J312" s="63">
        <v>7</v>
      </c>
      <c r="K312" s="66">
        <v>394800</v>
      </c>
      <c r="L312" s="66">
        <v>56400</v>
      </c>
      <c r="M312" s="14"/>
    </row>
    <row r="313" spans="1:13" x14ac:dyDescent="0.25">
      <c r="A313" s="61">
        <v>44733</v>
      </c>
      <c r="B313" t="s">
        <v>41</v>
      </c>
      <c r="C313" t="s">
        <v>120</v>
      </c>
      <c r="D313" s="63"/>
      <c r="E313" s="63" t="s">
        <v>1485</v>
      </c>
      <c r="F313" t="s">
        <v>279</v>
      </c>
      <c r="G313" s="63">
        <v>4009254154</v>
      </c>
      <c r="H313" s="63" t="s">
        <v>1536</v>
      </c>
      <c r="I313" s="66" t="s">
        <v>1506</v>
      </c>
      <c r="J313" s="63">
        <v>44</v>
      </c>
      <c r="K313" s="66">
        <v>4342800</v>
      </c>
      <c r="L313" s="66">
        <v>98700</v>
      </c>
      <c r="M313" s="14"/>
    </row>
    <row r="314" spans="1:13" x14ac:dyDescent="0.25">
      <c r="A314" s="61">
        <v>44734</v>
      </c>
      <c r="B314" t="s">
        <v>898</v>
      </c>
      <c r="C314" t="s">
        <v>899</v>
      </c>
      <c r="D314" s="63"/>
      <c r="E314" s="63" t="s">
        <v>1485</v>
      </c>
      <c r="F314" s="63" t="s">
        <v>279</v>
      </c>
      <c r="G314" s="63">
        <v>4505224368</v>
      </c>
      <c r="H314" s="63" t="s">
        <v>901</v>
      </c>
      <c r="I314" s="66" t="s">
        <v>897</v>
      </c>
      <c r="J314" s="63">
        <v>18</v>
      </c>
      <c r="K314" s="66">
        <v>75299.22</v>
      </c>
      <c r="L314" s="66">
        <v>4183.29</v>
      </c>
      <c r="M314" s="14"/>
    </row>
    <row r="315" spans="1:13" x14ac:dyDescent="0.25">
      <c r="A315" s="61">
        <v>44734</v>
      </c>
      <c r="B315" t="s">
        <v>35</v>
      </c>
      <c r="C315" t="s">
        <v>95</v>
      </c>
      <c r="D315" s="63"/>
      <c r="E315" s="63" t="s">
        <v>1485</v>
      </c>
      <c r="F315" s="63" t="s">
        <v>274</v>
      </c>
      <c r="G315" s="63">
        <v>9958006634</v>
      </c>
      <c r="H315" s="63" t="s">
        <v>180</v>
      </c>
      <c r="I315" s="66" t="s">
        <v>1537</v>
      </c>
      <c r="J315" s="63">
        <v>250</v>
      </c>
      <c r="K315" s="66">
        <v>1483200</v>
      </c>
      <c r="L315" s="66">
        <v>5932.8</v>
      </c>
      <c r="M315" s="14"/>
    </row>
    <row r="316" spans="1:13" x14ac:dyDescent="0.25">
      <c r="A316" s="61">
        <v>44734</v>
      </c>
      <c r="B316" t="s">
        <v>1338</v>
      </c>
      <c r="C316" t="s">
        <v>1339</v>
      </c>
      <c r="D316" s="63"/>
      <c r="E316" s="63" t="s">
        <v>1485</v>
      </c>
      <c r="F316" s="63" t="s">
        <v>274</v>
      </c>
      <c r="G316" s="63">
        <v>3490</v>
      </c>
      <c r="H316" s="63" t="s">
        <v>1538</v>
      </c>
      <c r="I316" s="66" t="s">
        <v>1539</v>
      </c>
      <c r="J316" s="63">
        <v>200</v>
      </c>
      <c r="K316" s="66">
        <v>183510</v>
      </c>
      <c r="L316" s="66">
        <v>917.55</v>
      </c>
      <c r="M316" s="14"/>
    </row>
    <row r="317" spans="1:13" x14ac:dyDescent="0.25">
      <c r="A317" s="61">
        <v>44734</v>
      </c>
      <c r="B317" t="s">
        <v>1223</v>
      </c>
      <c r="C317" t="s">
        <v>1224</v>
      </c>
      <c r="D317" s="63"/>
      <c r="E317" s="63" t="s">
        <v>1485</v>
      </c>
      <c r="F317" s="63" t="s">
        <v>274</v>
      </c>
      <c r="G317" s="63">
        <v>65270</v>
      </c>
      <c r="H317" s="63" t="s">
        <v>867</v>
      </c>
      <c r="I317" s="66" t="s">
        <v>948</v>
      </c>
      <c r="J317" s="63">
        <v>4</v>
      </c>
      <c r="K317" s="66">
        <v>6783</v>
      </c>
      <c r="L317" s="66">
        <v>1695.75</v>
      </c>
      <c r="M317" s="14"/>
    </row>
    <row r="318" spans="1:13" x14ac:dyDescent="0.25">
      <c r="A318" s="61">
        <v>44734</v>
      </c>
      <c r="B318" t="s">
        <v>1223</v>
      </c>
      <c r="C318" t="s">
        <v>1224</v>
      </c>
      <c r="D318" s="63"/>
      <c r="E318" s="63" t="s">
        <v>1485</v>
      </c>
      <c r="F318" s="63" t="s">
        <v>274</v>
      </c>
      <c r="G318" s="63">
        <v>65265</v>
      </c>
      <c r="H318" s="63" t="s">
        <v>952</v>
      </c>
      <c r="I318" s="66" t="s">
        <v>948</v>
      </c>
      <c r="J318" s="63">
        <v>4</v>
      </c>
      <c r="K318" s="66">
        <v>6783</v>
      </c>
      <c r="L318" s="66">
        <v>1695.75</v>
      </c>
      <c r="M318" s="14"/>
    </row>
    <row r="319" spans="1:13" x14ac:dyDescent="0.25">
      <c r="A319" s="61">
        <v>44734</v>
      </c>
      <c r="B319" t="s">
        <v>1221</v>
      </c>
      <c r="C319" t="s">
        <v>1222</v>
      </c>
      <c r="D319" s="63"/>
      <c r="E319" s="63" t="s">
        <v>1485</v>
      </c>
      <c r="F319" s="63" t="s">
        <v>274</v>
      </c>
      <c r="G319" s="63">
        <v>65266</v>
      </c>
      <c r="H319" s="63" t="s">
        <v>952</v>
      </c>
      <c r="I319" s="66" t="s">
        <v>948</v>
      </c>
      <c r="J319" s="63">
        <v>9</v>
      </c>
      <c r="K319" s="66">
        <v>53885.700000000004</v>
      </c>
      <c r="L319" s="66">
        <v>5987.3</v>
      </c>
      <c r="M319" s="14"/>
    </row>
    <row r="320" spans="1:13" x14ac:dyDescent="0.25">
      <c r="A320" s="61">
        <v>44734</v>
      </c>
      <c r="B320" t="s">
        <v>916</v>
      </c>
      <c r="C320" t="s">
        <v>917</v>
      </c>
      <c r="D320" s="63"/>
      <c r="E320" s="63" t="s">
        <v>1485</v>
      </c>
      <c r="F320" t="s">
        <v>1540</v>
      </c>
      <c r="G320" s="63">
        <v>60912109</v>
      </c>
      <c r="H320" s="63" t="s">
        <v>1541</v>
      </c>
      <c r="I320" s="66" t="s">
        <v>475</v>
      </c>
      <c r="J320" s="63">
        <v>340</v>
      </c>
      <c r="K320" s="66">
        <v>38794</v>
      </c>
      <c r="L320" s="66">
        <v>114.1</v>
      </c>
      <c r="M320" s="14"/>
    </row>
    <row r="321" spans="1:13" x14ac:dyDescent="0.25">
      <c r="A321" s="61">
        <v>44735</v>
      </c>
      <c r="B321" t="s">
        <v>831</v>
      </c>
      <c r="C321" t="s">
        <v>832</v>
      </c>
      <c r="D321" s="63"/>
      <c r="E321" s="63" t="s">
        <v>1485</v>
      </c>
      <c r="F321" t="s">
        <v>1540</v>
      </c>
      <c r="G321" s="63">
        <v>60917297</v>
      </c>
      <c r="H321" s="63" t="s">
        <v>1541</v>
      </c>
      <c r="I321" s="66" t="s">
        <v>475</v>
      </c>
      <c r="J321" s="63">
        <v>28000</v>
      </c>
      <c r="K321" s="66">
        <v>48188</v>
      </c>
      <c r="L321" s="66">
        <v>1.7210000000000001</v>
      </c>
      <c r="M321" s="14"/>
    </row>
    <row r="322" spans="1:13" x14ac:dyDescent="0.25">
      <c r="A322" s="61">
        <v>44735</v>
      </c>
      <c r="B322" t="s">
        <v>853</v>
      </c>
      <c r="C322" t="s">
        <v>854</v>
      </c>
      <c r="D322" s="63"/>
      <c r="E322" s="63" t="s">
        <v>1485</v>
      </c>
      <c r="F322" t="s">
        <v>1542</v>
      </c>
      <c r="G322" s="63">
        <v>6837</v>
      </c>
      <c r="H322" s="63" t="s">
        <v>1543</v>
      </c>
      <c r="I322" s="66" t="s">
        <v>1544</v>
      </c>
      <c r="J322" s="63">
        <v>9400</v>
      </c>
      <c r="K322" s="66">
        <v>37556.76</v>
      </c>
      <c r="L322" s="66">
        <v>3.9954000000000001</v>
      </c>
      <c r="M322" s="14"/>
    </row>
    <row r="323" spans="1:13" x14ac:dyDescent="0.25">
      <c r="A323" s="61">
        <v>44735</v>
      </c>
      <c r="B323" t="s">
        <v>2</v>
      </c>
      <c r="C323" t="s">
        <v>57</v>
      </c>
      <c r="D323" s="63"/>
      <c r="E323" s="63" t="s">
        <v>1485</v>
      </c>
      <c r="F323" t="s">
        <v>1542</v>
      </c>
      <c r="G323" s="63">
        <v>6837</v>
      </c>
      <c r="H323" s="63" t="s">
        <v>1543</v>
      </c>
      <c r="I323" s="66" t="s">
        <v>1544</v>
      </c>
      <c r="J323" s="63">
        <v>600</v>
      </c>
      <c r="K323" s="66">
        <v>6846</v>
      </c>
      <c r="L323" s="66">
        <v>11.41</v>
      </c>
      <c r="M323" s="14"/>
    </row>
    <row r="324" spans="1:13" x14ac:dyDescent="0.25">
      <c r="A324" s="61">
        <v>44735</v>
      </c>
      <c r="B324" t="s">
        <v>413</v>
      </c>
      <c r="C324" t="s">
        <v>414</v>
      </c>
      <c r="D324" s="63"/>
      <c r="E324" s="63" t="s">
        <v>1485</v>
      </c>
      <c r="F324" t="s">
        <v>1542</v>
      </c>
      <c r="G324" s="63">
        <v>6837</v>
      </c>
      <c r="H324" s="63" t="s">
        <v>1543</v>
      </c>
      <c r="I324" s="66" t="s">
        <v>1544</v>
      </c>
      <c r="J324" s="63">
        <v>280</v>
      </c>
      <c r="K324" s="66">
        <v>1755.6</v>
      </c>
      <c r="L324" s="66">
        <v>6.27</v>
      </c>
      <c r="M324" s="14"/>
    </row>
    <row r="325" spans="1:13" x14ac:dyDescent="0.25">
      <c r="A325" s="61">
        <v>44735</v>
      </c>
      <c r="B325" t="s">
        <v>1545</v>
      </c>
      <c r="C325" t="s">
        <v>1546</v>
      </c>
      <c r="D325" s="63"/>
      <c r="E325" s="63" t="s">
        <v>1485</v>
      </c>
      <c r="F325" t="s">
        <v>1542</v>
      </c>
      <c r="G325" s="63">
        <v>6837</v>
      </c>
      <c r="H325" s="63" t="s">
        <v>1543</v>
      </c>
      <c r="I325" s="66" t="s">
        <v>1544</v>
      </c>
      <c r="J325" s="63">
        <v>7</v>
      </c>
      <c r="K325" s="66">
        <v>124.17999999999999</v>
      </c>
      <c r="L325" s="66">
        <v>17.739999999999998</v>
      </c>
      <c r="M325" s="14"/>
    </row>
    <row r="326" spans="1:13" x14ac:dyDescent="0.25">
      <c r="A326" s="61">
        <v>44735</v>
      </c>
      <c r="B326" t="s">
        <v>1532</v>
      </c>
      <c r="C326" t="s">
        <v>1533</v>
      </c>
      <c r="D326" s="63"/>
      <c r="E326" s="63" t="s">
        <v>1485</v>
      </c>
      <c r="F326" t="s">
        <v>1542</v>
      </c>
      <c r="G326" s="63">
        <v>6837</v>
      </c>
      <c r="H326" s="63" t="s">
        <v>1543</v>
      </c>
      <c r="I326" s="66" t="s">
        <v>1544</v>
      </c>
      <c r="J326" s="63">
        <v>1320</v>
      </c>
      <c r="K326" s="66">
        <v>148222.80000000002</v>
      </c>
      <c r="L326" s="66">
        <v>112.29</v>
      </c>
      <c r="M326" s="14"/>
    </row>
    <row r="327" spans="1:13" x14ac:dyDescent="0.25">
      <c r="A327" s="61">
        <v>44735</v>
      </c>
      <c r="B327" t="s">
        <v>1547</v>
      </c>
      <c r="C327" t="s">
        <v>1548</v>
      </c>
      <c r="D327" s="63"/>
      <c r="E327" s="63" t="s">
        <v>1485</v>
      </c>
      <c r="F327" t="s">
        <v>1542</v>
      </c>
      <c r="G327" s="63">
        <v>6837</v>
      </c>
      <c r="H327" s="63" t="s">
        <v>1543</v>
      </c>
      <c r="I327" s="66" t="s">
        <v>1544</v>
      </c>
      <c r="J327" s="63">
        <v>116</v>
      </c>
      <c r="K327" s="66">
        <v>2652.92</v>
      </c>
      <c r="L327" s="66">
        <v>22.87</v>
      </c>
      <c r="M327" s="14"/>
    </row>
    <row r="328" spans="1:13" x14ac:dyDescent="0.25">
      <c r="A328" s="61">
        <v>44736</v>
      </c>
      <c r="B328" t="s">
        <v>1165</v>
      </c>
      <c r="C328" t="s">
        <v>1166</v>
      </c>
      <c r="D328" s="63"/>
      <c r="E328" s="63" t="s">
        <v>1485</v>
      </c>
      <c r="F328" t="s">
        <v>1549</v>
      </c>
      <c r="G328" s="63">
        <v>12304</v>
      </c>
      <c r="H328" s="63" t="s">
        <v>1550</v>
      </c>
      <c r="I328" s="66" t="s">
        <v>1354</v>
      </c>
      <c r="J328" s="63">
        <v>40</v>
      </c>
      <c r="K328" s="66">
        <v>673900</v>
      </c>
      <c r="L328" s="66">
        <v>16847.5</v>
      </c>
      <c r="M328" s="14"/>
    </row>
    <row r="329" spans="1:13" x14ac:dyDescent="0.25">
      <c r="A329" s="61">
        <v>44736</v>
      </c>
      <c r="B329" t="s">
        <v>1350</v>
      </c>
      <c r="C329" t="s">
        <v>1351</v>
      </c>
      <c r="D329" s="63"/>
      <c r="E329" s="63" t="s">
        <v>1485</v>
      </c>
      <c r="F329" t="s">
        <v>1352</v>
      </c>
      <c r="G329" s="63">
        <v>12302</v>
      </c>
      <c r="H329" s="63" t="s">
        <v>1353</v>
      </c>
      <c r="I329" s="66" t="s">
        <v>1354</v>
      </c>
      <c r="J329" s="63">
        <v>10</v>
      </c>
      <c r="K329" s="66">
        <v>63250</v>
      </c>
      <c r="L329" s="66">
        <v>6325</v>
      </c>
      <c r="M329" s="14"/>
    </row>
    <row r="330" spans="1:13" x14ac:dyDescent="0.25">
      <c r="A330" s="61">
        <v>44740</v>
      </c>
      <c r="B330" t="s">
        <v>642</v>
      </c>
      <c r="C330" t="s">
        <v>643</v>
      </c>
      <c r="D330" s="63"/>
      <c r="E330" s="63" t="s">
        <v>1485</v>
      </c>
      <c r="F330" s="63" t="s">
        <v>279</v>
      </c>
      <c r="G330" s="63">
        <v>8830</v>
      </c>
      <c r="H330" s="63" t="s">
        <v>638</v>
      </c>
      <c r="I330" s="66" t="s">
        <v>1551</v>
      </c>
      <c r="J330" s="63">
        <v>1</v>
      </c>
      <c r="K330" s="66">
        <v>8647.4500000000007</v>
      </c>
      <c r="L330" s="66">
        <v>8647.4500000000007</v>
      </c>
      <c r="M330" s="14"/>
    </row>
    <row r="331" spans="1:13" x14ac:dyDescent="0.25">
      <c r="A331" s="61">
        <v>44740</v>
      </c>
      <c r="B331" t="s">
        <v>642</v>
      </c>
      <c r="C331" t="s">
        <v>643</v>
      </c>
      <c r="D331" s="63"/>
      <c r="E331" s="63" t="s">
        <v>1485</v>
      </c>
      <c r="F331" s="63" t="s">
        <v>279</v>
      </c>
      <c r="G331" s="63">
        <v>8831</v>
      </c>
      <c r="H331" s="63" t="s">
        <v>638</v>
      </c>
      <c r="I331" s="66" t="s">
        <v>1551</v>
      </c>
      <c r="J331" s="63">
        <v>1</v>
      </c>
      <c r="K331" s="66">
        <v>8647.4500000000007</v>
      </c>
      <c r="L331" s="66">
        <v>8647.4500000000007</v>
      </c>
      <c r="M331" s="14"/>
    </row>
    <row r="332" spans="1:13" x14ac:dyDescent="0.25">
      <c r="A332" s="61">
        <v>44740</v>
      </c>
      <c r="B332" t="s">
        <v>642</v>
      </c>
      <c r="C332" t="s">
        <v>643</v>
      </c>
      <c r="D332" s="63"/>
      <c r="E332" s="63" t="s">
        <v>1485</v>
      </c>
      <c r="F332" s="63" t="s">
        <v>279</v>
      </c>
      <c r="G332" s="63">
        <v>8832</v>
      </c>
      <c r="H332" s="63" t="s">
        <v>638</v>
      </c>
      <c r="I332" s="66" t="s">
        <v>1551</v>
      </c>
      <c r="J332" s="63">
        <v>1</v>
      </c>
      <c r="K332" s="66">
        <v>8647.4500000000007</v>
      </c>
      <c r="L332" s="66">
        <v>8647.4500000000007</v>
      </c>
      <c r="M332" s="14"/>
    </row>
    <row r="333" spans="1:13" x14ac:dyDescent="0.25">
      <c r="A333" s="61">
        <v>44740</v>
      </c>
      <c r="B333" t="s">
        <v>642</v>
      </c>
      <c r="C333" t="s">
        <v>643</v>
      </c>
      <c r="D333" s="63"/>
      <c r="E333" s="63" t="s">
        <v>1485</v>
      </c>
      <c r="F333" s="63" t="s">
        <v>279</v>
      </c>
      <c r="G333" s="63">
        <v>8834</v>
      </c>
      <c r="H333" s="63" t="s">
        <v>638</v>
      </c>
      <c r="I333" s="66" t="s">
        <v>1551</v>
      </c>
      <c r="J333" s="63">
        <v>1</v>
      </c>
      <c r="K333" s="66">
        <v>8647.4500000000007</v>
      </c>
      <c r="L333" s="66">
        <v>8647.4500000000007</v>
      </c>
      <c r="M333" s="14"/>
    </row>
    <row r="334" spans="1:13" x14ac:dyDescent="0.25">
      <c r="A334" s="61">
        <v>44740</v>
      </c>
      <c r="B334" t="s">
        <v>642</v>
      </c>
      <c r="C334" t="s">
        <v>643</v>
      </c>
      <c r="D334" s="63"/>
      <c r="E334" s="63" t="s">
        <v>1485</v>
      </c>
      <c r="F334" s="63" t="s">
        <v>279</v>
      </c>
      <c r="G334" s="63">
        <v>8835</v>
      </c>
      <c r="H334" s="63" t="s">
        <v>638</v>
      </c>
      <c r="I334" s="66" t="s">
        <v>1551</v>
      </c>
      <c r="J334" s="63">
        <v>1</v>
      </c>
      <c r="K334" s="66">
        <v>8647.4500000000007</v>
      </c>
      <c r="L334" s="66">
        <v>8647.4500000000007</v>
      </c>
      <c r="M334" s="14"/>
    </row>
    <row r="335" spans="1:13" x14ac:dyDescent="0.25">
      <c r="A335" s="61">
        <v>44740</v>
      </c>
      <c r="B335" t="s">
        <v>642</v>
      </c>
      <c r="C335" t="s">
        <v>643</v>
      </c>
      <c r="D335" s="63"/>
      <c r="E335" s="63" t="s">
        <v>1485</v>
      </c>
      <c r="F335" s="63" t="s">
        <v>279</v>
      </c>
      <c r="G335" s="63">
        <v>8836</v>
      </c>
      <c r="H335" s="63" t="s">
        <v>638</v>
      </c>
      <c r="I335" s="66" t="s">
        <v>1551</v>
      </c>
      <c r="J335" s="63">
        <v>1</v>
      </c>
      <c r="K335" s="66">
        <v>8647.4500000000007</v>
      </c>
      <c r="L335" s="66">
        <v>8647.4500000000007</v>
      </c>
      <c r="M335" s="14"/>
    </row>
    <row r="336" spans="1:13" x14ac:dyDescent="0.25">
      <c r="A336" s="61">
        <v>44740</v>
      </c>
      <c r="B336" t="s">
        <v>642</v>
      </c>
      <c r="C336" t="s">
        <v>643</v>
      </c>
      <c r="D336" s="63"/>
      <c r="E336" s="63" t="s">
        <v>1485</v>
      </c>
      <c r="F336" s="63" t="s">
        <v>279</v>
      </c>
      <c r="G336" s="63">
        <v>8837</v>
      </c>
      <c r="H336" s="63" t="s">
        <v>638</v>
      </c>
      <c r="I336" s="66" t="s">
        <v>1551</v>
      </c>
      <c r="J336" s="63">
        <v>1</v>
      </c>
      <c r="K336" s="66">
        <v>8647.4500000000007</v>
      </c>
      <c r="L336" s="66">
        <v>8647.4500000000007</v>
      </c>
      <c r="M336" s="14"/>
    </row>
    <row r="337" spans="1:13" x14ac:dyDescent="0.25">
      <c r="A337" s="61">
        <v>44740</v>
      </c>
      <c r="B337" t="s">
        <v>642</v>
      </c>
      <c r="C337" t="s">
        <v>643</v>
      </c>
      <c r="D337" s="63"/>
      <c r="E337" s="63" t="s">
        <v>1485</v>
      </c>
      <c r="F337" s="63" t="s">
        <v>279</v>
      </c>
      <c r="G337" s="63">
        <v>8838</v>
      </c>
      <c r="H337" s="63" t="s">
        <v>638</v>
      </c>
      <c r="I337" s="66" t="s">
        <v>1551</v>
      </c>
      <c r="J337" s="63">
        <v>1</v>
      </c>
      <c r="K337" s="66">
        <v>8647.4500000000007</v>
      </c>
      <c r="L337" s="66">
        <v>8647.4500000000007</v>
      </c>
      <c r="M337" s="14"/>
    </row>
    <row r="338" spans="1:13" x14ac:dyDescent="0.25">
      <c r="A338" s="61">
        <v>44740</v>
      </c>
      <c r="B338" t="s">
        <v>642</v>
      </c>
      <c r="C338" t="s">
        <v>643</v>
      </c>
      <c r="D338" s="63"/>
      <c r="E338" s="63" t="s">
        <v>1485</v>
      </c>
      <c r="F338" s="63" t="s">
        <v>279</v>
      </c>
      <c r="G338" s="63">
        <v>8839</v>
      </c>
      <c r="H338" s="63" t="s">
        <v>638</v>
      </c>
      <c r="I338" s="66" t="s">
        <v>1551</v>
      </c>
      <c r="J338" s="63">
        <v>1</v>
      </c>
      <c r="K338" s="66">
        <v>8647.4500000000007</v>
      </c>
      <c r="L338" s="66">
        <v>8647.4500000000007</v>
      </c>
      <c r="M338" s="14"/>
    </row>
    <row r="339" spans="1:13" x14ac:dyDescent="0.25">
      <c r="A339" s="61">
        <v>44740</v>
      </c>
      <c r="B339" t="s">
        <v>642</v>
      </c>
      <c r="C339" t="s">
        <v>643</v>
      </c>
      <c r="D339" s="63"/>
      <c r="E339" s="63" t="s">
        <v>1485</v>
      </c>
      <c r="F339" s="63" t="s">
        <v>279</v>
      </c>
      <c r="G339" s="63">
        <v>8840</v>
      </c>
      <c r="H339" s="63" t="s">
        <v>638</v>
      </c>
      <c r="I339" s="66" t="s">
        <v>1551</v>
      </c>
      <c r="J339" s="63">
        <v>1</v>
      </c>
      <c r="K339" s="66">
        <v>8647.4500000000007</v>
      </c>
      <c r="L339" s="66">
        <v>8647.4500000000007</v>
      </c>
      <c r="M339" s="14"/>
    </row>
    <row r="340" spans="1:13" x14ac:dyDescent="0.25">
      <c r="A340" s="61">
        <v>44740</v>
      </c>
      <c r="B340" t="s">
        <v>642</v>
      </c>
      <c r="C340" t="s">
        <v>643</v>
      </c>
      <c r="D340" s="63"/>
      <c r="E340" s="63" t="s">
        <v>1485</v>
      </c>
      <c r="F340" s="63" t="s">
        <v>279</v>
      </c>
      <c r="G340" s="63">
        <v>8841</v>
      </c>
      <c r="H340" s="63" t="s">
        <v>638</v>
      </c>
      <c r="I340" s="66" t="s">
        <v>1551</v>
      </c>
      <c r="J340" s="63">
        <v>1</v>
      </c>
      <c r="K340" s="66">
        <v>8647.4500000000007</v>
      </c>
      <c r="L340" s="66">
        <v>8647.4500000000007</v>
      </c>
      <c r="M340" s="14"/>
    </row>
    <row r="341" spans="1:13" x14ac:dyDescent="0.25">
      <c r="A341" s="61">
        <v>44740</v>
      </c>
      <c r="B341" t="s">
        <v>642</v>
      </c>
      <c r="C341" t="s">
        <v>643</v>
      </c>
      <c r="D341" s="63"/>
      <c r="E341" s="63" t="s">
        <v>1485</v>
      </c>
      <c r="F341" s="63" t="s">
        <v>279</v>
      </c>
      <c r="G341" s="63">
        <v>8842</v>
      </c>
      <c r="H341" s="63" t="s">
        <v>638</v>
      </c>
      <c r="I341" s="66" t="s">
        <v>1551</v>
      </c>
      <c r="J341" s="63">
        <v>1</v>
      </c>
      <c r="K341" s="66">
        <v>8647.4500000000007</v>
      </c>
      <c r="L341" s="66">
        <v>8647.4500000000007</v>
      </c>
      <c r="M341" s="14"/>
    </row>
    <row r="342" spans="1:13" x14ac:dyDescent="0.25">
      <c r="A342" s="61">
        <v>44740</v>
      </c>
      <c r="B342" t="s">
        <v>642</v>
      </c>
      <c r="C342" t="s">
        <v>643</v>
      </c>
      <c r="D342" s="63"/>
      <c r="E342" s="63" t="s">
        <v>1485</v>
      </c>
      <c r="F342" s="63" t="s">
        <v>279</v>
      </c>
      <c r="G342" s="63">
        <v>8843</v>
      </c>
      <c r="H342" s="63" t="s">
        <v>638</v>
      </c>
      <c r="I342" s="66" t="s">
        <v>1551</v>
      </c>
      <c r="J342" s="63">
        <v>1</v>
      </c>
      <c r="K342" s="66">
        <v>8647.4500000000007</v>
      </c>
      <c r="L342" s="66">
        <v>8647.4500000000007</v>
      </c>
      <c r="M342" s="14"/>
    </row>
    <row r="343" spans="1:13" x14ac:dyDescent="0.25">
      <c r="A343" s="61">
        <v>44740</v>
      </c>
      <c r="B343" t="s">
        <v>642</v>
      </c>
      <c r="C343" t="s">
        <v>643</v>
      </c>
      <c r="D343" s="63"/>
      <c r="E343" s="63" t="s">
        <v>1485</v>
      </c>
      <c r="F343" s="63" t="s">
        <v>279</v>
      </c>
      <c r="G343" s="63">
        <v>8846</v>
      </c>
      <c r="H343" s="63" t="s">
        <v>638</v>
      </c>
      <c r="I343" s="66" t="s">
        <v>1551</v>
      </c>
      <c r="J343" s="63">
        <v>1</v>
      </c>
      <c r="K343" s="66">
        <v>8647.4500000000007</v>
      </c>
      <c r="L343" s="66">
        <v>8647.4500000000007</v>
      </c>
      <c r="M343" s="14"/>
    </row>
    <row r="344" spans="1:13" x14ac:dyDescent="0.25">
      <c r="A344" s="61">
        <v>44740</v>
      </c>
      <c r="B344" t="s">
        <v>642</v>
      </c>
      <c r="C344" t="s">
        <v>643</v>
      </c>
      <c r="D344" s="63"/>
      <c r="E344" s="63" t="s">
        <v>1485</v>
      </c>
      <c r="F344" s="63" t="s">
        <v>279</v>
      </c>
      <c r="G344" s="63">
        <v>8847</v>
      </c>
      <c r="H344" s="63" t="s">
        <v>638</v>
      </c>
      <c r="I344" s="66" t="s">
        <v>1551</v>
      </c>
      <c r="J344" s="63">
        <v>1</v>
      </c>
      <c r="K344" s="66">
        <v>8647.4500000000007</v>
      </c>
      <c r="L344" s="66">
        <v>8647.4500000000007</v>
      </c>
      <c r="M344" s="14"/>
    </row>
    <row r="345" spans="1:13" x14ac:dyDescent="0.25">
      <c r="A345" s="61">
        <v>44740</v>
      </c>
      <c r="B345" t="s">
        <v>642</v>
      </c>
      <c r="C345" t="s">
        <v>643</v>
      </c>
      <c r="D345" s="63"/>
      <c r="E345" s="63" t="s">
        <v>1485</v>
      </c>
      <c r="F345" s="63" t="s">
        <v>279</v>
      </c>
      <c r="G345" s="63">
        <v>8848</v>
      </c>
      <c r="H345" s="63" t="s">
        <v>638</v>
      </c>
      <c r="I345" s="66" t="s">
        <v>1551</v>
      </c>
      <c r="J345" s="63">
        <v>1</v>
      </c>
      <c r="K345" s="66">
        <v>8647.4500000000007</v>
      </c>
      <c r="L345" s="66">
        <v>8647.4500000000007</v>
      </c>
      <c r="M345" s="14"/>
    </row>
    <row r="346" spans="1:13" x14ac:dyDescent="0.25">
      <c r="A346" s="61">
        <v>44740</v>
      </c>
      <c r="B346" t="s">
        <v>642</v>
      </c>
      <c r="C346" t="s">
        <v>643</v>
      </c>
      <c r="D346" s="63"/>
      <c r="E346" s="63" t="s">
        <v>1485</v>
      </c>
      <c r="F346" s="63" t="s">
        <v>279</v>
      </c>
      <c r="G346" s="63">
        <v>8849</v>
      </c>
      <c r="H346" s="63" t="s">
        <v>638</v>
      </c>
      <c r="I346" s="66" t="s">
        <v>1551</v>
      </c>
      <c r="J346" s="63">
        <v>1</v>
      </c>
      <c r="K346" s="66">
        <v>8647.4500000000007</v>
      </c>
      <c r="L346" s="66">
        <v>8647.4500000000007</v>
      </c>
      <c r="M346" s="14"/>
    </row>
    <row r="347" spans="1:13" x14ac:dyDescent="0.25">
      <c r="A347" s="61">
        <v>44740</v>
      </c>
      <c r="B347" t="s">
        <v>642</v>
      </c>
      <c r="C347" t="s">
        <v>643</v>
      </c>
      <c r="D347" s="63"/>
      <c r="E347" s="63" t="s">
        <v>1485</v>
      </c>
      <c r="F347" s="63" t="s">
        <v>279</v>
      </c>
      <c r="G347" s="63">
        <v>8850</v>
      </c>
      <c r="H347" s="63" t="s">
        <v>638</v>
      </c>
      <c r="I347" s="66" t="s">
        <v>1551</v>
      </c>
      <c r="J347" s="63">
        <v>1</v>
      </c>
      <c r="K347" s="66">
        <v>8647.4500000000007</v>
      </c>
      <c r="L347" s="66">
        <v>8647.4500000000007</v>
      </c>
      <c r="M347" s="14"/>
    </row>
    <row r="348" spans="1:13" x14ac:dyDescent="0.25">
      <c r="A348" s="61">
        <v>44740</v>
      </c>
      <c r="B348" t="s">
        <v>642</v>
      </c>
      <c r="C348" t="s">
        <v>643</v>
      </c>
      <c r="D348" s="63"/>
      <c r="E348" s="63" t="s">
        <v>1485</v>
      </c>
      <c r="F348" s="63" t="s">
        <v>279</v>
      </c>
      <c r="G348" s="63">
        <v>8851</v>
      </c>
      <c r="H348" s="63" t="s">
        <v>638</v>
      </c>
      <c r="I348" s="66" t="s">
        <v>1551</v>
      </c>
      <c r="J348" s="63">
        <v>1</v>
      </c>
      <c r="K348" s="66">
        <v>8647.4500000000007</v>
      </c>
      <c r="L348" s="66">
        <v>8647.4500000000007</v>
      </c>
      <c r="M348" s="14"/>
    </row>
    <row r="349" spans="1:13" x14ac:dyDescent="0.25">
      <c r="A349" s="61">
        <v>44740</v>
      </c>
      <c r="B349" t="s">
        <v>642</v>
      </c>
      <c r="C349" t="s">
        <v>643</v>
      </c>
      <c r="D349" s="63"/>
      <c r="E349" s="63" t="s">
        <v>1485</v>
      </c>
      <c r="F349" s="63" t="s">
        <v>279</v>
      </c>
      <c r="G349" s="63">
        <v>8852</v>
      </c>
      <c r="H349" s="63" t="s">
        <v>638</v>
      </c>
      <c r="I349" s="66" t="s">
        <v>1551</v>
      </c>
      <c r="J349" s="63">
        <v>1</v>
      </c>
      <c r="K349" s="66">
        <v>8647.4500000000007</v>
      </c>
      <c r="L349" s="66">
        <v>8647.4500000000007</v>
      </c>
      <c r="M349" s="14"/>
    </row>
    <row r="350" spans="1:13" x14ac:dyDescent="0.25">
      <c r="A350" s="61">
        <v>44740</v>
      </c>
      <c r="B350" t="s">
        <v>642</v>
      </c>
      <c r="C350" t="s">
        <v>643</v>
      </c>
      <c r="D350" s="63"/>
      <c r="E350" s="63" t="s">
        <v>1485</v>
      </c>
      <c r="F350" s="63" t="s">
        <v>279</v>
      </c>
      <c r="G350" s="63">
        <v>8853</v>
      </c>
      <c r="H350" s="63" t="s">
        <v>638</v>
      </c>
      <c r="I350" s="66" t="s">
        <v>1551</v>
      </c>
      <c r="J350" s="63">
        <v>1</v>
      </c>
      <c r="K350" s="66">
        <v>8647.4500000000007</v>
      </c>
      <c r="L350" s="66">
        <v>8647.4500000000007</v>
      </c>
      <c r="M350" s="14"/>
    </row>
    <row r="351" spans="1:13" x14ac:dyDescent="0.25">
      <c r="A351" s="61">
        <v>44740</v>
      </c>
      <c r="B351" t="s">
        <v>642</v>
      </c>
      <c r="C351" t="s">
        <v>643</v>
      </c>
      <c r="D351" s="63"/>
      <c r="E351" s="63" t="s">
        <v>1485</v>
      </c>
      <c r="F351" s="63" t="s">
        <v>279</v>
      </c>
      <c r="G351" s="63">
        <v>8854</v>
      </c>
      <c r="H351" s="63" t="s">
        <v>638</v>
      </c>
      <c r="I351" s="66" t="s">
        <v>1551</v>
      </c>
      <c r="J351" s="63">
        <v>1</v>
      </c>
      <c r="K351" s="66">
        <v>8647.4500000000007</v>
      </c>
      <c r="L351" s="66">
        <v>8647.4500000000007</v>
      </c>
      <c r="M351" s="14"/>
    </row>
    <row r="352" spans="1:13" x14ac:dyDescent="0.25">
      <c r="A352" s="61">
        <v>44740</v>
      </c>
      <c r="B352" t="s">
        <v>642</v>
      </c>
      <c r="C352" t="s">
        <v>643</v>
      </c>
      <c r="D352" s="63"/>
      <c r="E352" s="63" t="s">
        <v>1485</v>
      </c>
      <c r="F352" s="63" t="s">
        <v>279</v>
      </c>
      <c r="G352" s="63">
        <v>8855</v>
      </c>
      <c r="H352" s="63" t="s">
        <v>638</v>
      </c>
      <c r="I352" s="66" t="s">
        <v>1551</v>
      </c>
      <c r="J352" s="63">
        <v>1</v>
      </c>
      <c r="K352" s="66">
        <v>8647.4500000000007</v>
      </c>
      <c r="L352" s="66">
        <v>8647.4500000000007</v>
      </c>
      <c r="M352" s="14"/>
    </row>
    <row r="353" spans="1:13" x14ac:dyDescent="0.25">
      <c r="A353" s="61">
        <v>44740</v>
      </c>
      <c r="B353" t="s">
        <v>642</v>
      </c>
      <c r="C353" t="s">
        <v>643</v>
      </c>
      <c r="D353" s="63"/>
      <c r="E353" s="63" t="s">
        <v>1485</v>
      </c>
      <c r="F353" s="63" t="s">
        <v>279</v>
      </c>
      <c r="G353" s="63">
        <v>8856</v>
      </c>
      <c r="H353" s="63" t="s">
        <v>638</v>
      </c>
      <c r="I353" s="66" t="s">
        <v>1551</v>
      </c>
      <c r="J353" s="63">
        <v>1</v>
      </c>
      <c r="K353" s="66">
        <v>8647.4500000000007</v>
      </c>
      <c r="L353" s="66">
        <v>8647.4500000000007</v>
      </c>
      <c r="M353" s="14"/>
    </row>
    <row r="354" spans="1:13" x14ac:dyDescent="0.25">
      <c r="A354" s="61">
        <v>44740</v>
      </c>
      <c r="B354" t="s">
        <v>642</v>
      </c>
      <c r="C354" t="s">
        <v>643</v>
      </c>
      <c r="D354" s="63"/>
      <c r="E354" s="63" t="s">
        <v>1485</v>
      </c>
      <c r="F354" s="63" t="s">
        <v>279</v>
      </c>
      <c r="G354" s="63">
        <v>8857</v>
      </c>
      <c r="H354" s="63" t="s">
        <v>638</v>
      </c>
      <c r="I354" s="66" t="s">
        <v>1551</v>
      </c>
      <c r="J354" s="63">
        <v>1</v>
      </c>
      <c r="K354" s="66">
        <v>8647.4500000000007</v>
      </c>
      <c r="L354" s="66">
        <v>8647.4500000000007</v>
      </c>
      <c r="M354" s="14"/>
    </row>
    <row r="355" spans="1:13" x14ac:dyDescent="0.25">
      <c r="A355" s="61">
        <v>44740</v>
      </c>
      <c r="B355" t="s">
        <v>642</v>
      </c>
      <c r="C355" t="s">
        <v>643</v>
      </c>
      <c r="D355" s="63"/>
      <c r="E355" s="63" t="s">
        <v>1485</v>
      </c>
      <c r="F355" s="63" t="s">
        <v>279</v>
      </c>
      <c r="G355" s="63">
        <v>8858</v>
      </c>
      <c r="H355" s="63" t="s">
        <v>638</v>
      </c>
      <c r="I355" s="66" t="s">
        <v>1551</v>
      </c>
      <c r="J355" s="63">
        <v>1</v>
      </c>
      <c r="K355" s="66">
        <v>8647.4500000000007</v>
      </c>
      <c r="L355" s="66">
        <v>8647.4500000000007</v>
      </c>
      <c r="M355" s="14"/>
    </row>
    <row r="356" spans="1:13" x14ac:dyDescent="0.25">
      <c r="A356" s="61">
        <v>44740</v>
      </c>
      <c r="B356" t="s">
        <v>642</v>
      </c>
      <c r="C356" t="s">
        <v>643</v>
      </c>
      <c r="D356" s="63"/>
      <c r="E356" s="63" t="s">
        <v>1485</v>
      </c>
      <c r="F356" s="63" t="s">
        <v>279</v>
      </c>
      <c r="G356" s="63">
        <v>8859</v>
      </c>
      <c r="H356" s="63" t="s">
        <v>638</v>
      </c>
      <c r="I356" s="66" t="s">
        <v>1551</v>
      </c>
      <c r="J356" s="63">
        <v>1</v>
      </c>
      <c r="K356" s="66">
        <v>8647.4500000000007</v>
      </c>
      <c r="L356" s="66">
        <v>8647.4500000000007</v>
      </c>
      <c r="M356" s="14"/>
    </row>
    <row r="357" spans="1:13" x14ac:dyDescent="0.25">
      <c r="A357" s="61">
        <v>44740</v>
      </c>
      <c r="B357" t="s">
        <v>642</v>
      </c>
      <c r="C357" t="s">
        <v>643</v>
      </c>
      <c r="D357" s="63"/>
      <c r="E357" s="63" t="s">
        <v>1485</v>
      </c>
      <c r="F357" s="63" t="s">
        <v>279</v>
      </c>
      <c r="G357" s="63">
        <v>8860</v>
      </c>
      <c r="H357" s="63" t="s">
        <v>638</v>
      </c>
      <c r="I357" s="66" t="s">
        <v>1551</v>
      </c>
      <c r="J357" s="63">
        <v>1</v>
      </c>
      <c r="K357" s="66">
        <v>8647.4500000000007</v>
      </c>
      <c r="L357" s="66">
        <v>8647.4500000000007</v>
      </c>
      <c r="M357" s="14"/>
    </row>
    <row r="358" spans="1:13" x14ac:dyDescent="0.25">
      <c r="A358" s="61">
        <v>44740</v>
      </c>
      <c r="B358" t="s">
        <v>642</v>
      </c>
      <c r="C358" t="s">
        <v>643</v>
      </c>
      <c r="D358" s="63"/>
      <c r="E358" s="63" t="s">
        <v>1485</v>
      </c>
      <c r="F358" s="63" t="s">
        <v>279</v>
      </c>
      <c r="G358" s="63">
        <v>8865</v>
      </c>
      <c r="H358" s="63" t="s">
        <v>638</v>
      </c>
      <c r="I358" s="66" t="s">
        <v>1551</v>
      </c>
      <c r="J358" s="63">
        <v>1</v>
      </c>
      <c r="K358" s="66">
        <v>8647.4500000000007</v>
      </c>
      <c r="L358" s="66">
        <v>8647.4500000000007</v>
      </c>
      <c r="M358" s="14"/>
    </row>
    <row r="359" spans="1:13" x14ac:dyDescent="0.25">
      <c r="A359" s="61">
        <v>44740</v>
      </c>
      <c r="B359" t="s">
        <v>642</v>
      </c>
      <c r="C359" t="s">
        <v>643</v>
      </c>
      <c r="D359" s="63"/>
      <c r="E359" s="63" t="s">
        <v>1485</v>
      </c>
      <c r="F359" s="63" t="s">
        <v>279</v>
      </c>
      <c r="G359" s="63">
        <v>8866</v>
      </c>
      <c r="H359" s="63" t="s">
        <v>638</v>
      </c>
      <c r="I359" s="66" t="s">
        <v>1551</v>
      </c>
      <c r="J359" s="63">
        <v>1</v>
      </c>
      <c r="K359" s="66">
        <v>8647.4500000000007</v>
      </c>
      <c r="L359" s="66">
        <v>8647.4500000000007</v>
      </c>
      <c r="M359" s="14"/>
    </row>
    <row r="360" spans="1:13" x14ac:dyDescent="0.25">
      <c r="A360" s="61">
        <v>44740</v>
      </c>
      <c r="B360" t="s">
        <v>642</v>
      </c>
      <c r="C360" t="s">
        <v>643</v>
      </c>
      <c r="D360" s="63"/>
      <c r="E360" s="63" t="s">
        <v>1485</v>
      </c>
      <c r="F360" s="63" t="s">
        <v>279</v>
      </c>
      <c r="G360" s="63">
        <v>8867</v>
      </c>
      <c r="H360" s="63" t="s">
        <v>638</v>
      </c>
      <c r="I360" s="66" t="s">
        <v>1551</v>
      </c>
      <c r="J360" s="63">
        <v>1</v>
      </c>
      <c r="K360" s="66">
        <v>8647.4500000000007</v>
      </c>
      <c r="L360" s="66">
        <v>8647.4500000000007</v>
      </c>
      <c r="M360" s="14"/>
    </row>
    <row r="361" spans="1:13" x14ac:dyDescent="0.25">
      <c r="A361" s="61">
        <v>44740</v>
      </c>
      <c r="B361" t="s">
        <v>642</v>
      </c>
      <c r="C361" t="s">
        <v>643</v>
      </c>
      <c r="D361" s="63"/>
      <c r="E361" s="63" t="s">
        <v>1485</v>
      </c>
      <c r="F361" s="63" t="s">
        <v>279</v>
      </c>
      <c r="G361" s="63">
        <v>8868</v>
      </c>
      <c r="H361" s="63" t="s">
        <v>638</v>
      </c>
      <c r="I361" s="66" t="s">
        <v>1551</v>
      </c>
      <c r="J361" s="63">
        <v>1</v>
      </c>
      <c r="K361" s="66">
        <v>8647.4500000000007</v>
      </c>
      <c r="L361" s="66">
        <v>8647.4500000000007</v>
      </c>
      <c r="M361" s="14"/>
    </row>
    <row r="362" spans="1:13" x14ac:dyDescent="0.25">
      <c r="A362" s="61">
        <v>44740</v>
      </c>
      <c r="B362" t="s">
        <v>642</v>
      </c>
      <c r="C362" t="s">
        <v>643</v>
      </c>
      <c r="D362" s="63"/>
      <c r="E362" s="63" t="s">
        <v>1485</v>
      </c>
      <c r="F362" s="63" t="s">
        <v>279</v>
      </c>
      <c r="G362" s="63">
        <v>8869</v>
      </c>
      <c r="H362" s="63" t="s">
        <v>638</v>
      </c>
      <c r="I362" s="66" t="s">
        <v>1551</v>
      </c>
      <c r="J362" s="63">
        <v>1</v>
      </c>
      <c r="K362" s="66">
        <v>8647.4500000000007</v>
      </c>
      <c r="L362" s="66">
        <v>8647.4500000000007</v>
      </c>
      <c r="M362" s="14"/>
    </row>
    <row r="363" spans="1:13" x14ac:dyDescent="0.25">
      <c r="A363" s="61">
        <v>44740</v>
      </c>
      <c r="B363" t="s">
        <v>642</v>
      </c>
      <c r="C363" t="s">
        <v>643</v>
      </c>
      <c r="D363" s="63"/>
      <c r="E363" s="63" t="s">
        <v>1485</v>
      </c>
      <c r="F363" s="63" t="s">
        <v>279</v>
      </c>
      <c r="G363" s="63">
        <v>8870</v>
      </c>
      <c r="H363" s="63" t="s">
        <v>638</v>
      </c>
      <c r="I363" s="66" t="s">
        <v>1551</v>
      </c>
      <c r="J363" s="63">
        <v>1</v>
      </c>
      <c r="K363" s="66">
        <v>8647.4500000000007</v>
      </c>
      <c r="L363" s="66">
        <v>8647.4500000000007</v>
      </c>
      <c r="M363" s="14"/>
    </row>
    <row r="364" spans="1:13" x14ac:dyDescent="0.25">
      <c r="A364" s="61">
        <v>44741</v>
      </c>
      <c r="B364" t="s">
        <v>1499</v>
      </c>
      <c r="C364" t="s">
        <v>1500</v>
      </c>
      <c r="D364" s="63"/>
      <c r="E364" s="63" t="s">
        <v>1485</v>
      </c>
      <c r="F364" t="s">
        <v>1250</v>
      </c>
      <c r="G364" s="63">
        <v>6100080801</v>
      </c>
      <c r="H364" s="63" t="s">
        <v>1501</v>
      </c>
      <c r="I364" s="66" t="s">
        <v>1433</v>
      </c>
      <c r="J364" s="63">
        <v>6</v>
      </c>
      <c r="K364" s="66">
        <v>179.7</v>
      </c>
      <c r="L364" s="66">
        <v>29.95</v>
      </c>
      <c r="M364" s="14"/>
    </row>
    <row r="365" spans="1:13" x14ac:dyDescent="0.25">
      <c r="A365" s="61">
        <v>44742</v>
      </c>
      <c r="B365" t="s">
        <v>755</v>
      </c>
      <c r="C365" t="s">
        <v>756</v>
      </c>
      <c r="D365" s="63"/>
      <c r="E365" s="63" t="s">
        <v>1485</v>
      </c>
      <c r="F365" t="s">
        <v>552</v>
      </c>
      <c r="G365" s="63">
        <v>60927966</v>
      </c>
      <c r="H365" s="63" t="s">
        <v>914</v>
      </c>
      <c r="I365" s="66" t="s">
        <v>475</v>
      </c>
      <c r="J365" s="63">
        <v>90</v>
      </c>
      <c r="K365" s="66">
        <v>16847.7</v>
      </c>
      <c r="L365" s="66">
        <v>187.19666666666669</v>
      </c>
      <c r="M365" s="14"/>
    </row>
    <row r="366" spans="1:13" x14ac:dyDescent="0.25">
      <c r="A366" s="61">
        <v>44742</v>
      </c>
      <c r="B366" t="s">
        <v>751</v>
      </c>
      <c r="C366" t="s">
        <v>752</v>
      </c>
      <c r="D366" s="63"/>
      <c r="E366" s="63" t="s">
        <v>1485</v>
      </c>
      <c r="F366" t="s">
        <v>552</v>
      </c>
      <c r="G366" s="63">
        <v>60927967</v>
      </c>
      <c r="H366" s="63" t="s">
        <v>914</v>
      </c>
      <c r="I366" s="66" t="s">
        <v>475</v>
      </c>
      <c r="J366" s="63">
        <v>400</v>
      </c>
      <c r="K366" s="66">
        <v>13276.8</v>
      </c>
      <c r="L366" s="66">
        <v>33.192</v>
      </c>
      <c r="M366" s="14"/>
    </row>
    <row r="367" spans="1:13" x14ac:dyDescent="0.25">
      <c r="A367" s="61">
        <v>44742</v>
      </c>
      <c r="B367" t="s">
        <v>911</v>
      </c>
      <c r="C367" t="s">
        <v>912</v>
      </c>
      <c r="D367" s="63"/>
      <c r="E367" s="63" t="s">
        <v>1485</v>
      </c>
      <c r="F367" t="s">
        <v>552</v>
      </c>
      <c r="G367" s="63">
        <v>60927967</v>
      </c>
      <c r="H367" s="63" t="s">
        <v>914</v>
      </c>
      <c r="I367" s="66" t="s">
        <v>475</v>
      </c>
      <c r="J367" s="63">
        <v>30</v>
      </c>
      <c r="K367" s="66">
        <v>431.70000000000005</v>
      </c>
      <c r="L367" s="66">
        <v>14.390000000000002</v>
      </c>
      <c r="M367" s="14"/>
    </row>
    <row r="368" spans="1:13" x14ac:dyDescent="0.25">
      <c r="A368" s="61">
        <v>44742</v>
      </c>
      <c r="B368" t="s">
        <v>935</v>
      </c>
      <c r="C368" t="s">
        <v>936</v>
      </c>
      <c r="D368" s="63"/>
      <c r="E368" s="63" t="s">
        <v>1485</v>
      </c>
      <c r="F368" t="s">
        <v>536</v>
      </c>
      <c r="G368" s="63">
        <v>252636</v>
      </c>
      <c r="H368" s="63" t="s">
        <v>938</v>
      </c>
      <c r="I368" s="66" t="s">
        <v>934</v>
      </c>
      <c r="J368" s="63">
        <v>100</v>
      </c>
      <c r="K368" s="66">
        <v>278</v>
      </c>
      <c r="L368" s="66">
        <v>2.78</v>
      </c>
      <c r="M368" s="14"/>
    </row>
    <row r="369" spans="1:13" x14ac:dyDescent="0.25">
      <c r="A369" s="61">
        <v>44742</v>
      </c>
      <c r="B369" t="s">
        <v>1176</v>
      </c>
      <c r="C369" t="s">
        <v>1177</v>
      </c>
      <c r="D369" s="63"/>
      <c r="E369" s="63" t="s">
        <v>1485</v>
      </c>
      <c r="F369" t="s">
        <v>536</v>
      </c>
      <c r="G369" s="63">
        <v>252480</v>
      </c>
      <c r="H369" s="63" t="s">
        <v>938</v>
      </c>
      <c r="I369" s="66" t="s">
        <v>934</v>
      </c>
      <c r="J369" s="63">
        <v>5905</v>
      </c>
      <c r="K369" s="66">
        <v>67198.900000000009</v>
      </c>
      <c r="L369" s="66">
        <v>11.38</v>
      </c>
      <c r="M369" s="14"/>
    </row>
    <row r="370" spans="1:13" x14ac:dyDescent="0.25">
      <c r="A370" s="68">
        <v>44713</v>
      </c>
      <c r="B370" s="63" t="s">
        <v>45</v>
      </c>
      <c r="C370" s="63" t="s">
        <v>124</v>
      </c>
      <c r="D370" s="63"/>
      <c r="E370" s="63" t="s">
        <v>1485</v>
      </c>
      <c r="F370" s="63" t="s">
        <v>274</v>
      </c>
      <c r="G370" s="63">
        <v>53730</v>
      </c>
      <c r="H370" s="63" t="s">
        <v>191</v>
      </c>
      <c r="I370" s="66" t="s">
        <v>1323</v>
      </c>
      <c r="J370" s="63">
        <v>2235</v>
      </c>
      <c r="K370" s="66">
        <v>2533</v>
      </c>
      <c r="L370" s="66">
        <v>1.1333333333333333</v>
      </c>
      <c r="M370" s="14"/>
    </row>
    <row r="371" spans="1:13" x14ac:dyDescent="0.25">
      <c r="A371" s="68">
        <v>44713</v>
      </c>
      <c r="B371" s="63" t="s">
        <v>1383</v>
      </c>
      <c r="C371" s="63" t="s">
        <v>1384</v>
      </c>
      <c r="D371" s="63"/>
      <c r="E371" s="63" t="s">
        <v>1485</v>
      </c>
      <c r="F371" s="63" t="s">
        <v>279</v>
      </c>
      <c r="G371" s="63" t="s">
        <v>1552</v>
      </c>
      <c r="H371" s="63" t="s">
        <v>479</v>
      </c>
      <c r="I371" s="66" t="s">
        <v>812</v>
      </c>
      <c r="J371" s="63">
        <v>3600</v>
      </c>
      <c r="K371" s="66">
        <v>61560.000000000007</v>
      </c>
      <c r="L371" s="66">
        <v>17.100000000000001</v>
      </c>
      <c r="M371" s="14"/>
    </row>
    <row r="372" spans="1:13" x14ac:dyDescent="0.25">
      <c r="A372" s="68">
        <v>44713</v>
      </c>
      <c r="B372" s="63" t="s">
        <v>1386</v>
      </c>
      <c r="C372" s="63" t="s">
        <v>1387</v>
      </c>
      <c r="D372" s="63"/>
      <c r="E372" s="63" t="s">
        <v>1485</v>
      </c>
      <c r="F372" s="63" t="s">
        <v>279</v>
      </c>
      <c r="G372" s="63" t="s">
        <v>1552</v>
      </c>
      <c r="H372" s="63" t="s">
        <v>479</v>
      </c>
      <c r="I372" s="66" t="s">
        <v>812</v>
      </c>
      <c r="J372" s="63">
        <v>6000</v>
      </c>
      <c r="K372" s="66">
        <v>139587.5</v>
      </c>
      <c r="L372" s="66">
        <v>23.264583333333334</v>
      </c>
      <c r="M372" s="14"/>
    </row>
    <row r="373" spans="1:13" x14ac:dyDescent="0.25">
      <c r="A373" s="68">
        <v>44713</v>
      </c>
      <c r="B373" s="63" t="s">
        <v>942</v>
      </c>
      <c r="C373" s="63" t="s">
        <v>943</v>
      </c>
      <c r="D373" s="63"/>
      <c r="E373" s="63" t="s">
        <v>1485</v>
      </c>
      <c r="F373" s="63" t="s">
        <v>279</v>
      </c>
      <c r="G373" s="63" t="s">
        <v>1552</v>
      </c>
      <c r="H373" s="63" t="s">
        <v>479</v>
      </c>
      <c r="I373" s="66" t="s">
        <v>812</v>
      </c>
      <c r="J373" s="63">
        <v>1800</v>
      </c>
      <c r="K373" s="66">
        <v>1010007.6</v>
      </c>
      <c r="L373" s="66">
        <v>561.1153333333333</v>
      </c>
      <c r="M373" s="14"/>
    </row>
    <row r="374" spans="1:13" x14ac:dyDescent="0.25">
      <c r="A374" s="68">
        <v>44713</v>
      </c>
      <c r="B374" s="63" t="s">
        <v>1388</v>
      </c>
      <c r="C374" s="63" t="s">
        <v>1389</v>
      </c>
      <c r="D374" s="63"/>
      <c r="E374" s="63" t="s">
        <v>1485</v>
      </c>
      <c r="F374" s="63" t="s">
        <v>279</v>
      </c>
      <c r="G374" s="63" t="s">
        <v>1552</v>
      </c>
      <c r="H374" s="63" t="s">
        <v>479</v>
      </c>
      <c r="I374" s="66" t="s">
        <v>812</v>
      </c>
      <c r="J374" s="63">
        <v>1400</v>
      </c>
      <c r="K374" s="66">
        <v>944596</v>
      </c>
      <c r="L374" s="66">
        <v>674.71142857142854</v>
      </c>
      <c r="M374" s="14"/>
    </row>
    <row r="375" spans="1:13" x14ac:dyDescent="0.25">
      <c r="A375" s="68">
        <v>44714</v>
      </c>
      <c r="B375" s="63" t="s">
        <v>1553</v>
      </c>
      <c r="C375" s="63" t="s">
        <v>1554</v>
      </c>
      <c r="D375" s="63"/>
      <c r="E375" s="63" t="s">
        <v>1485</v>
      </c>
      <c r="F375" s="63" t="s">
        <v>274</v>
      </c>
      <c r="G375" s="63">
        <v>10594</v>
      </c>
      <c r="H375" s="63" t="s">
        <v>1039</v>
      </c>
      <c r="I375" s="66" t="s">
        <v>1314</v>
      </c>
      <c r="J375" s="63">
        <v>510</v>
      </c>
      <c r="K375" s="66">
        <v>224.23</v>
      </c>
      <c r="L375" s="66">
        <v>0.43966666666666665</v>
      </c>
      <c r="M375" s="14"/>
    </row>
    <row r="376" spans="1:13" x14ac:dyDescent="0.25">
      <c r="A376" s="68">
        <v>44714</v>
      </c>
      <c r="B376" s="63" t="s">
        <v>1553</v>
      </c>
      <c r="C376" s="63" t="s">
        <v>1554</v>
      </c>
      <c r="D376" s="63"/>
      <c r="E376" s="63" t="s">
        <v>1485</v>
      </c>
      <c r="F376" s="63" t="s">
        <v>274</v>
      </c>
      <c r="G376" s="63">
        <v>10596</v>
      </c>
      <c r="H376" s="63" t="s">
        <v>1039</v>
      </c>
      <c r="I376" s="66" t="s">
        <v>1314</v>
      </c>
      <c r="J376" s="63">
        <v>810</v>
      </c>
      <c r="K376" s="66">
        <v>356.13</v>
      </c>
      <c r="L376" s="66">
        <v>0.43966666666666665</v>
      </c>
      <c r="M376" s="14"/>
    </row>
    <row r="377" spans="1:13" x14ac:dyDescent="0.25">
      <c r="A377" s="68">
        <v>44714</v>
      </c>
      <c r="B377" s="63" t="s">
        <v>1553</v>
      </c>
      <c r="C377" s="63" t="s">
        <v>1554</v>
      </c>
      <c r="D377" s="63"/>
      <c r="E377" s="63" t="s">
        <v>1485</v>
      </c>
      <c r="F377" s="63" t="s">
        <v>274</v>
      </c>
      <c r="G377" s="63">
        <v>10595</v>
      </c>
      <c r="H377" s="63" t="s">
        <v>1555</v>
      </c>
      <c r="I377" s="66" t="s">
        <v>1314</v>
      </c>
      <c r="J377" s="63">
        <v>990</v>
      </c>
      <c r="K377" s="66">
        <v>435.27</v>
      </c>
      <c r="L377" s="66">
        <v>0.43966666666666665</v>
      </c>
      <c r="M377" s="14"/>
    </row>
    <row r="378" spans="1:13" x14ac:dyDescent="0.25">
      <c r="A378" s="68">
        <v>44714</v>
      </c>
      <c r="B378" s="63" t="s">
        <v>1553</v>
      </c>
      <c r="C378" s="63" t="s">
        <v>1554</v>
      </c>
      <c r="D378" s="63"/>
      <c r="E378" s="63" t="s">
        <v>1485</v>
      </c>
      <c r="F378" s="63" t="s">
        <v>274</v>
      </c>
      <c r="G378" s="63">
        <v>10591</v>
      </c>
      <c r="H378" s="63" t="s">
        <v>1555</v>
      </c>
      <c r="I378" s="66" t="s">
        <v>1314</v>
      </c>
      <c r="J378" s="63">
        <v>1200</v>
      </c>
      <c r="K378" s="66">
        <v>527.6</v>
      </c>
      <c r="L378" s="66">
        <v>0.43966666666666671</v>
      </c>
      <c r="M378" s="14"/>
    </row>
    <row r="379" spans="1:13" x14ac:dyDescent="0.25">
      <c r="A379" s="68">
        <v>44714</v>
      </c>
      <c r="B379" s="63" t="s">
        <v>1553</v>
      </c>
      <c r="C379" s="63" t="s">
        <v>1554</v>
      </c>
      <c r="D379" s="63"/>
      <c r="E379" s="63" t="s">
        <v>1485</v>
      </c>
      <c r="F379" s="63" t="s">
        <v>274</v>
      </c>
      <c r="G379" s="63">
        <v>10592</v>
      </c>
      <c r="H379" s="63" t="s">
        <v>1555</v>
      </c>
      <c r="I379" s="66" t="s">
        <v>1314</v>
      </c>
      <c r="J379" s="63">
        <v>300000</v>
      </c>
      <c r="K379" s="66">
        <v>192100</v>
      </c>
      <c r="L379" s="66">
        <v>0.64033333333333331</v>
      </c>
      <c r="M379" s="14"/>
    </row>
    <row r="380" spans="1:13" x14ac:dyDescent="0.25">
      <c r="A380" s="68">
        <v>44714</v>
      </c>
      <c r="B380" s="63" t="s">
        <v>1553</v>
      </c>
      <c r="C380" s="63" t="s">
        <v>1554</v>
      </c>
      <c r="D380" s="63"/>
      <c r="E380" s="63" t="s">
        <v>1485</v>
      </c>
      <c r="F380" s="63" t="s">
        <v>274</v>
      </c>
      <c r="G380" s="63">
        <v>10597</v>
      </c>
      <c r="H380" s="63" t="s">
        <v>1555</v>
      </c>
      <c r="I380" s="66" t="s">
        <v>1314</v>
      </c>
      <c r="J380" s="63">
        <v>2100</v>
      </c>
      <c r="K380" s="66">
        <v>923.3</v>
      </c>
      <c r="L380" s="66">
        <v>0.43966666666666665</v>
      </c>
      <c r="M380" s="14"/>
    </row>
    <row r="381" spans="1:13" x14ac:dyDescent="0.25">
      <c r="A381" s="68">
        <v>44714</v>
      </c>
      <c r="B381" s="63" t="s">
        <v>1104</v>
      </c>
      <c r="C381" s="63" t="s">
        <v>1105</v>
      </c>
      <c r="D381" s="63"/>
      <c r="E381" s="63" t="s">
        <v>1485</v>
      </c>
      <c r="F381" t="s">
        <v>552</v>
      </c>
      <c r="G381" s="63">
        <v>39731</v>
      </c>
      <c r="H381" s="63" t="s">
        <v>1556</v>
      </c>
      <c r="I381" s="66" t="s">
        <v>547</v>
      </c>
      <c r="J381" s="63">
        <v>800</v>
      </c>
      <c r="K381" s="66">
        <v>558.40000000000009</v>
      </c>
      <c r="L381" s="66">
        <v>0.69800000000000006</v>
      </c>
      <c r="M381" s="14"/>
    </row>
    <row r="382" spans="1:13" x14ac:dyDescent="0.25">
      <c r="A382" s="68">
        <v>44714</v>
      </c>
      <c r="B382" s="63" t="s">
        <v>1557</v>
      </c>
      <c r="C382" s="63" t="s">
        <v>1558</v>
      </c>
      <c r="D382" s="63"/>
      <c r="E382" s="63" t="s">
        <v>1485</v>
      </c>
      <c r="F382" t="s">
        <v>552</v>
      </c>
      <c r="G382" s="63">
        <v>39730</v>
      </c>
      <c r="H382" s="63" t="s">
        <v>1556</v>
      </c>
      <c r="I382" s="66" t="s">
        <v>547</v>
      </c>
      <c r="J382" s="63">
        <v>30</v>
      </c>
      <c r="K382" s="66">
        <v>196.79999999999998</v>
      </c>
      <c r="L382" s="66">
        <v>6.56</v>
      </c>
      <c r="M382" s="14"/>
    </row>
    <row r="383" spans="1:13" x14ac:dyDescent="0.25">
      <c r="A383" s="68">
        <v>44714</v>
      </c>
      <c r="B383" s="63" t="s">
        <v>971</v>
      </c>
      <c r="C383" s="63" t="s">
        <v>972</v>
      </c>
      <c r="D383" s="63"/>
      <c r="E383" s="63" t="s">
        <v>1485</v>
      </c>
      <c r="F383" t="s">
        <v>552</v>
      </c>
      <c r="G383" s="63">
        <v>39732</v>
      </c>
      <c r="H383" s="63" t="s">
        <v>551</v>
      </c>
      <c r="I383" s="66" t="s">
        <v>547</v>
      </c>
      <c r="J383" s="63">
        <v>80</v>
      </c>
      <c r="K383" s="66">
        <v>311.2</v>
      </c>
      <c r="L383" s="66">
        <v>3.8899999999999997</v>
      </c>
      <c r="M383" s="14"/>
    </row>
    <row r="384" spans="1:13" x14ac:dyDescent="0.25">
      <c r="A384" s="68">
        <v>44714</v>
      </c>
      <c r="B384" s="63" t="s">
        <v>52</v>
      </c>
      <c r="C384" s="63" t="s">
        <v>132</v>
      </c>
      <c r="D384" s="63"/>
      <c r="E384" s="63" t="s">
        <v>1485</v>
      </c>
      <c r="F384" s="63" t="s">
        <v>342</v>
      </c>
      <c r="G384" s="63">
        <v>68031</v>
      </c>
      <c r="H384" s="63" t="s">
        <v>200</v>
      </c>
      <c r="I384" s="66" t="s">
        <v>1419</v>
      </c>
      <c r="J384" s="63">
        <v>3000</v>
      </c>
      <c r="K384" s="66">
        <v>562</v>
      </c>
      <c r="L384" s="66">
        <v>0.18733333333333332</v>
      </c>
      <c r="M384" s="14"/>
    </row>
    <row r="385" spans="1:13" x14ac:dyDescent="0.25">
      <c r="A385" s="68">
        <v>44714</v>
      </c>
      <c r="B385" s="63" t="s">
        <v>1553</v>
      </c>
      <c r="C385" s="63" t="s">
        <v>1554</v>
      </c>
      <c r="D385" s="63"/>
      <c r="E385" s="63" t="s">
        <v>1485</v>
      </c>
      <c r="F385" s="63" t="s">
        <v>274</v>
      </c>
      <c r="G385" s="63">
        <v>10598</v>
      </c>
      <c r="H385" s="63" t="s">
        <v>1039</v>
      </c>
      <c r="I385" s="66" t="s">
        <v>1314</v>
      </c>
      <c r="J385" s="63">
        <v>1500</v>
      </c>
      <c r="K385" s="66">
        <v>659.5</v>
      </c>
      <c r="L385" s="66">
        <v>0.43966666666666665</v>
      </c>
      <c r="M385" s="14"/>
    </row>
    <row r="386" spans="1:13" x14ac:dyDescent="0.25">
      <c r="A386" s="68">
        <v>44718</v>
      </c>
      <c r="B386" s="63" t="s">
        <v>1559</v>
      </c>
      <c r="C386" s="63" t="s">
        <v>1560</v>
      </c>
      <c r="D386" s="63"/>
      <c r="E386" s="63" t="s">
        <v>1485</v>
      </c>
      <c r="F386" t="s">
        <v>536</v>
      </c>
      <c r="G386" s="63">
        <v>163963</v>
      </c>
      <c r="H386" s="63" t="s">
        <v>1029</v>
      </c>
      <c r="I386" s="66" t="s">
        <v>1025</v>
      </c>
      <c r="J386" s="63">
        <v>240</v>
      </c>
      <c r="K386" s="66">
        <v>56.28</v>
      </c>
      <c r="L386" s="66">
        <v>0.23450000000000001</v>
      </c>
      <c r="M386" s="14"/>
    </row>
    <row r="387" spans="1:13" x14ac:dyDescent="0.25">
      <c r="A387" s="68">
        <v>44718</v>
      </c>
      <c r="B387" s="63" t="s">
        <v>1559</v>
      </c>
      <c r="C387" s="63" t="s">
        <v>1560</v>
      </c>
      <c r="D387" s="63"/>
      <c r="E387" s="63" t="s">
        <v>1485</v>
      </c>
      <c r="F387" t="s">
        <v>536</v>
      </c>
      <c r="G387" s="63">
        <v>163964</v>
      </c>
      <c r="H387" s="63" t="s">
        <v>1029</v>
      </c>
      <c r="I387" s="66" t="s">
        <v>1025</v>
      </c>
      <c r="J387" s="63">
        <v>320</v>
      </c>
      <c r="K387" s="66">
        <v>75.040000000000006</v>
      </c>
      <c r="L387" s="66">
        <v>0.23450000000000001</v>
      </c>
      <c r="M387" s="14"/>
    </row>
    <row r="388" spans="1:13" x14ac:dyDescent="0.25">
      <c r="A388" s="68">
        <v>44721</v>
      </c>
      <c r="B388" s="63" t="s">
        <v>1240</v>
      </c>
      <c r="C388" s="63" t="s">
        <v>1241</v>
      </c>
      <c r="D388" s="63"/>
      <c r="E388" s="63" t="s">
        <v>1485</v>
      </c>
      <c r="F388" s="63" t="s">
        <v>279</v>
      </c>
      <c r="G388" s="63">
        <v>9940002728</v>
      </c>
      <c r="H388" s="63" t="s">
        <v>1561</v>
      </c>
      <c r="I388" s="66" t="s">
        <v>211</v>
      </c>
      <c r="J388" s="63">
        <v>25000</v>
      </c>
      <c r="K388" s="66">
        <v>57790</v>
      </c>
      <c r="L388" s="66">
        <v>2.3115999999999999</v>
      </c>
      <c r="M388" s="14"/>
    </row>
    <row r="389" spans="1:13" x14ac:dyDescent="0.25">
      <c r="A389" s="68">
        <v>44721</v>
      </c>
      <c r="B389" s="63" t="s">
        <v>1562</v>
      </c>
      <c r="C389" s="63" t="s">
        <v>1563</v>
      </c>
      <c r="D389" s="63"/>
      <c r="E389" s="63" t="s">
        <v>1485</v>
      </c>
      <c r="F389" s="63" t="s">
        <v>279</v>
      </c>
      <c r="G389" s="63">
        <v>9940002729</v>
      </c>
      <c r="H389" s="63" t="s">
        <v>1561</v>
      </c>
      <c r="I389" s="66" t="s">
        <v>211</v>
      </c>
      <c r="J389" s="63">
        <v>15000</v>
      </c>
      <c r="K389" s="66">
        <v>94665</v>
      </c>
      <c r="L389" s="66">
        <v>6.3109999999999999</v>
      </c>
      <c r="M389" s="14"/>
    </row>
    <row r="390" spans="1:13" x14ac:dyDescent="0.25">
      <c r="A390" s="68">
        <v>44722</v>
      </c>
      <c r="B390" s="63" t="s">
        <v>32</v>
      </c>
      <c r="C390" s="63" t="s">
        <v>90</v>
      </c>
      <c r="D390" s="63"/>
      <c r="E390" s="63" t="s">
        <v>1485</v>
      </c>
      <c r="F390" s="63" t="s">
        <v>274</v>
      </c>
      <c r="G390" s="63">
        <v>1652</v>
      </c>
      <c r="H390" s="63" t="s">
        <v>175</v>
      </c>
      <c r="I390" s="66" t="s">
        <v>226</v>
      </c>
      <c r="J390" s="63">
        <v>14</v>
      </c>
      <c r="K390" s="66">
        <v>462</v>
      </c>
      <c r="L390" s="66">
        <v>33</v>
      </c>
      <c r="M390" s="14"/>
    </row>
    <row r="391" spans="1:13" x14ac:dyDescent="0.25">
      <c r="A391" s="68">
        <v>44722</v>
      </c>
      <c r="B391" s="63" t="s">
        <v>425</v>
      </c>
      <c r="C391" s="63" t="s">
        <v>426</v>
      </c>
      <c r="D391" s="63"/>
      <c r="E391" s="63" t="s">
        <v>1485</v>
      </c>
      <c r="F391" s="63" t="s">
        <v>274</v>
      </c>
      <c r="G391" s="63">
        <v>110061605</v>
      </c>
      <c r="H391" s="63" t="s">
        <v>1564</v>
      </c>
      <c r="I391" s="66" t="s">
        <v>964</v>
      </c>
      <c r="J391" s="63">
        <v>6810</v>
      </c>
      <c r="K391" s="66">
        <v>1623.0500000000002</v>
      </c>
      <c r="L391" s="66">
        <v>0.23833333333333337</v>
      </c>
      <c r="M391" s="14"/>
    </row>
    <row r="392" spans="1:13" x14ac:dyDescent="0.25">
      <c r="A392" s="68">
        <v>44722</v>
      </c>
      <c r="B392" s="63" t="e">
        <v>#N/A</v>
      </c>
      <c r="C392" s="63" t="s">
        <v>1478</v>
      </c>
      <c r="D392" s="63"/>
      <c r="E392" s="63" t="s">
        <v>1485</v>
      </c>
      <c r="F392" t="s">
        <v>1565</v>
      </c>
      <c r="G392" s="63">
        <v>38668</v>
      </c>
      <c r="H392" s="63" t="s">
        <v>1566</v>
      </c>
      <c r="I392" s="66" t="s">
        <v>515</v>
      </c>
      <c r="J392" s="63">
        <v>200</v>
      </c>
      <c r="K392" s="66">
        <v>3600</v>
      </c>
      <c r="L392" s="66">
        <v>18</v>
      </c>
      <c r="M392" s="14"/>
    </row>
    <row r="393" spans="1:13" x14ac:dyDescent="0.25">
      <c r="A393" s="68">
        <v>44722</v>
      </c>
      <c r="B393" s="63" t="s">
        <v>16</v>
      </c>
      <c r="C393" s="63" t="s">
        <v>73</v>
      </c>
      <c r="D393" s="63"/>
      <c r="E393" s="63" t="s">
        <v>1485</v>
      </c>
      <c r="F393" s="63" t="s">
        <v>274</v>
      </c>
      <c r="G393" s="63">
        <v>347</v>
      </c>
      <c r="H393" s="63" t="s">
        <v>161</v>
      </c>
      <c r="I393" s="66" t="s">
        <v>217</v>
      </c>
      <c r="J393" s="63">
        <v>2220</v>
      </c>
      <c r="K393" s="66">
        <v>2294.0000000000005</v>
      </c>
      <c r="L393" s="66">
        <v>1.0333333333333334</v>
      </c>
      <c r="M393" s="14"/>
    </row>
    <row r="394" spans="1:13" x14ac:dyDescent="0.25">
      <c r="A394" s="68">
        <v>44722</v>
      </c>
      <c r="B394" s="63" t="s">
        <v>19</v>
      </c>
      <c r="C394" s="63" t="s">
        <v>76</v>
      </c>
      <c r="D394" s="63"/>
      <c r="E394" s="63" t="s">
        <v>1485</v>
      </c>
      <c r="F394" s="63" t="s">
        <v>274</v>
      </c>
      <c r="G394" s="63">
        <v>346</v>
      </c>
      <c r="H394" s="63" t="s">
        <v>161</v>
      </c>
      <c r="I394" s="66" t="s">
        <v>217</v>
      </c>
      <c r="J394" s="63">
        <v>350</v>
      </c>
      <c r="K394" s="66">
        <v>126</v>
      </c>
      <c r="L394" s="66">
        <v>0.36</v>
      </c>
      <c r="M394" s="14"/>
    </row>
    <row r="395" spans="1:13" x14ac:dyDescent="0.25">
      <c r="A395" s="68">
        <v>44726</v>
      </c>
      <c r="B395" s="63" t="s">
        <v>1567</v>
      </c>
      <c r="C395" s="63" t="s">
        <v>1568</v>
      </c>
      <c r="D395" s="63"/>
      <c r="E395" s="63" t="s">
        <v>1485</v>
      </c>
      <c r="F395" s="63" t="s">
        <v>274</v>
      </c>
      <c r="G395" s="63">
        <v>583</v>
      </c>
      <c r="H395" s="63" t="s">
        <v>1569</v>
      </c>
      <c r="I395" s="66" t="s">
        <v>1570</v>
      </c>
      <c r="J395" s="63">
        <v>108</v>
      </c>
      <c r="K395" s="66">
        <v>2867.4</v>
      </c>
      <c r="L395" s="66">
        <v>26.55</v>
      </c>
      <c r="M395" s="14"/>
    </row>
    <row r="396" spans="1:13" x14ac:dyDescent="0.25">
      <c r="A396" s="68">
        <v>44726</v>
      </c>
      <c r="B396" s="63" t="s">
        <v>37</v>
      </c>
      <c r="C396" s="63" t="s">
        <v>116</v>
      </c>
      <c r="D396" s="63"/>
      <c r="E396" s="63" t="s">
        <v>1485</v>
      </c>
      <c r="F396" s="63" t="s">
        <v>274</v>
      </c>
      <c r="G396" s="63">
        <v>4272</v>
      </c>
      <c r="H396" s="63" t="s">
        <v>183</v>
      </c>
      <c r="I396" s="66" t="s">
        <v>1156</v>
      </c>
      <c r="J396" s="63">
        <v>980</v>
      </c>
      <c r="K396" s="66">
        <v>6713</v>
      </c>
      <c r="L396" s="66">
        <v>6.85</v>
      </c>
      <c r="M396" s="14"/>
    </row>
    <row r="397" spans="1:13" x14ac:dyDescent="0.25">
      <c r="A397" s="68">
        <v>44726</v>
      </c>
      <c r="B397" s="63" t="s">
        <v>1553</v>
      </c>
      <c r="C397" s="63" t="s">
        <v>1554</v>
      </c>
      <c r="D397" s="63"/>
      <c r="E397" s="63" t="s">
        <v>1485</v>
      </c>
      <c r="F397" s="63" t="s">
        <v>274</v>
      </c>
      <c r="G397" s="63">
        <v>10746</v>
      </c>
      <c r="H397" s="63" t="s">
        <v>1555</v>
      </c>
      <c r="I397" s="66" t="s">
        <v>1314</v>
      </c>
      <c r="J397" s="63">
        <v>3000</v>
      </c>
      <c r="K397" s="66">
        <v>1319</v>
      </c>
      <c r="L397" s="66">
        <v>0.43966666666666665</v>
      </c>
      <c r="M397" s="14"/>
    </row>
    <row r="398" spans="1:13" x14ac:dyDescent="0.25">
      <c r="A398" s="68">
        <v>44726</v>
      </c>
      <c r="B398" s="63" t="s">
        <v>36</v>
      </c>
      <c r="C398" s="63" t="s">
        <v>115</v>
      </c>
      <c r="D398" s="63"/>
      <c r="E398" s="63" t="s">
        <v>1485</v>
      </c>
      <c r="F398" s="63" t="s">
        <v>274</v>
      </c>
      <c r="G398" s="63">
        <v>201646</v>
      </c>
      <c r="H398" s="63" t="s">
        <v>182</v>
      </c>
      <c r="I398" s="66" t="s">
        <v>1571</v>
      </c>
      <c r="J398" s="63">
        <v>1600</v>
      </c>
      <c r="K398" s="66">
        <v>35600</v>
      </c>
      <c r="L398" s="66">
        <v>22.25</v>
      </c>
      <c r="M398" s="14"/>
    </row>
    <row r="399" spans="1:13" x14ac:dyDescent="0.25">
      <c r="A399" s="68">
        <v>44726</v>
      </c>
      <c r="B399" s="63" t="s">
        <v>1572</v>
      </c>
      <c r="C399" s="63" t="s">
        <v>1573</v>
      </c>
      <c r="D399" s="63"/>
      <c r="E399" s="63" t="s">
        <v>1485</v>
      </c>
      <c r="F399" s="63" t="s">
        <v>274</v>
      </c>
      <c r="G399" s="63">
        <v>13614</v>
      </c>
      <c r="H399" s="63" t="s">
        <v>796</v>
      </c>
      <c r="I399" s="66" t="s">
        <v>1574</v>
      </c>
      <c r="J399" s="63">
        <v>5400</v>
      </c>
      <c r="K399" s="66">
        <v>28800</v>
      </c>
      <c r="L399" s="66">
        <v>5.333333333333333</v>
      </c>
      <c r="M399" s="14"/>
    </row>
    <row r="400" spans="1:13" x14ac:dyDescent="0.25">
      <c r="A400" s="68">
        <v>44726</v>
      </c>
      <c r="B400" s="63" t="s">
        <v>1575</v>
      </c>
      <c r="C400" s="63" t="s">
        <v>1576</v>
      </c>
      <c r="D400" s="63"/>
      <c r="E400" s="63" t="s">
        <v>1485</v>
      </c>
      <c r="F400" s="63" t="s">
        <v>274</v>
      </c>
      <c r="G400" s="63">
        <v>13614</v>
      </c>
      <c r="H400" s="63" t="s">
        <v>796</v>
      </c>
      <c r="I400" s="66" t="s">
        <v>1574</v>
      </c>
      <c r="J400" s="63">
        <v>60</v>
      </c>
      <c r="K400" s="66">
        <v>59.64</v>
      </c>
      <c r="L400" s="66">
        <v>0.99399999999999999</v>
      </c>
      <c r="M400" s="14"/>
    </row>
    <row r="401" spans="1:13" x14ac:dyDescent="0.25">
      <c r="A401" s="68">
        <v>44726</v>
      </c>
      <c r="B401" s="63" t="s">
        <v>1577</v>
      </c>
      <c r="C401" s="63" t="s">
        <v>1578</v>
      </c>
      <c r="D401" s="63"/>
      <c r="E401" s="63" t="s">
        <v>1485</v>
      </c>
      <c r="F401" s="63" t="s">
        <v>274</v>
      </c>
      <c r="G401" s="63">
        <v>13614</v>
      </c>
      <c r="H401" s="63" t="s">
        <v>796</v>
      </c>
      <c r="I401" s="66" t="s">
        <v>1574</v>
      </c>
      <c r="J401" s="63">
        <v>250</v>
      </c>
      <c r="K401" s="66">
        <v>72500</v>
      </c>
      <c r="L401" s="66">
        <v>290</v>
      </c>
      <c r="M401" s="14"/>
    </row>
    <row r="402" spans="1:13" x14ac:dyDescent="0.25">
      <c r="A402" s="68">
        <v>44726</v>
      </c>
      <c r="B402" s="63" t="s">
        <v>1121</v>
      </c>
      <c r="C402" s="63" t="s">
        <v>1122</v>
      </c>
      <c r="D402" s="63"/>
      <c r="E402" s="63" t="s">
        <v>1485</v>
      </c>
      <c r="F402" s="63" t="s">
        <v>274</v>
      </c>
      <c r="G402" s="63">
        <v>13614</v>
      </c>
      <c r="H402" s="63" t="s">
        <v>796</v>
      </c>
      <c r="I402" s="66" t="s">
        <v>1574</v>
      </c>
      <c r="J402" s="63">
        <v>3850</v>
      </c>
      <c r="K402" s="66">
        <v>22858.99</v>
      </c>
      <c r="L402" s="66">
        <v>5.9374000000000002</v>
      </c>
      <c r="M402" s="14"/>
    </row>
    <row r="403" spans="1:13" x14ac:dyDescent="0.25">
      <c r="A403" s="68">
        <v>44726</v>
      </c>
      <c r="B403" s="63" t="s">
        <v>37</v>
      </c>
      <c r="C403" s="63" t="s">
        <v>116</v>
      </c>
      <c r="D403" s="63"/>
      <c r="E403" s="63" t="s">
        <v>1485</v>
      </c>
      <c r="F403" s="63" t="s">
        <v>274</v>
      </c>
      <c r="G403" s="63">
        <v>4271</v>
      </c>
      <c r="H403" s="63" t="s">
        <v>184</v>
      </c>
      <c r="I403" s="66" t="s">
        <v>1156</v>
      </c>
      <c r="J403" s="63">
        <v>1600</v>
      </c>
      <c r="K403" s="66">
        <v>10960</v>
      </c>
      <c r="L403" s="66">
        <v>6.85</v>
      </c>
      <c r="M403" s="14"/>
    </row>
    <row r="404" spans="1:13" x14ac:dyDescent="0.25">
      <c r="A404" s="68">
        <v>44726</v>
      </c>
      <c r="B404" s="63" t="s">
        <v>1553</v>
      </c>
      <c r="C404" s="63" t="s">
        <v>1554</v>
      </c>
      <c r="D404" s="63"/>
      <c r="E404" s="63" t="s">
        <v>1485</v>
      </c>
      <c r="F404" s="63" t="s">
        <v>274</v>
      </c>
      <c r="G404" s="63">
        <v>10745</v>
      </c>
      <c r="H404" s="63" t="s">
        <v>1039</v>
      </c>
      <c r="I404" s="66" t="s">
        <v>1314</v>
      </c>
      <c r="J404" s="63">
        <v>1290</v>
      </c>
      <c r="K404" s="66">
        <v>567.16999999999996</v>
      </c>
      <c r="L404" s="66">
        <v>0.43966666666666665</v>
      </c>
      <c r="M404" s="14"/>
    </row>
    <row r="405" spans="1:13" x14ac:dyDescent="0.25">
      <c r="A405" s="68">
        <v>44726</v>
      </c>
      <c r="B405" s="63" t="s">
        <v>1265</v>
      </c>
      <c r="C405" s="63" t="s">
        <v>1266</v>
      </c>
      <c r="D405" s="63"/>
      <c r="E405" s="63" t="s">
        <v>1485</v>
      </c>
      <c r="F405" s="63" t="s">
        <v>274</v>
      </c>
      <c r="G405" s="63">
        <v>9081</v>
      </c>
      <c r="H405" s="63" t="s">
        <v>1267</v>
      </c>
      <c r="I405" s="66" t="s">
        <v>1264</v>
      </c>
      <c r="J405" s="63">
        <v>90</v>
      </c>
      <c r="K405" s="66">
        <v>7649.0999999999995</v>
      </c>
      <c r="L405" s="66">
        <v>84.99</v>
      </c>
      <c r="M405" s="14"/>
    </row>
    <row r="406" spans="1:13" x14ac:dyDescent="0.25">
      <c r="A406" s="68">
        <v>44727</v>
      </c>
      <c r="B406" s="63" t="s">
        <v>1099</v>
      </c>
      <c r="C406" s="63" t="s">
        <v>1100</v>
      </c>
      <c r="D406" s="63"/>
      <c r="E406" s="63" t="s">
        <v>1485</v>
      </c>
      <c r="F406" s="63" t="s">
        <v>279</v>
      </c>
      <c r="G406" s="63">
        <v>430</v>
      </c>
      <c r="H406" s="63" t="s">
        <v>1102</v>
      </c>
      <c r="I406" s="66" t="s">
        <v>1579</v>
      </c>
      <c r="J406" s="63">
        <v>1</v>
      </c>
      <c r="K406" s="66">
        <v>1102.92</v>
      </c>
      <c r="L406" s="66">
        <v>1102.92</v>
      </c>
      <c r="M406" s="14"/>
    </row>
    <row r="407" spans="1:13" x14ac:dyDescent="0.25">
      <c r="A407" s="68">
        <v>44727</v>
      </c>
      <c r="B407" s="63" t="s">
        <v>1580</v>
      </c>
      <c r="C407" s="63" t="s">
        <v>1581</v>
      </c>
      <c r="D407" s="63"/>
      <c r="E407" s="63" t="s">
        <v>1485</v>
      </c>
      <c r="F407" s="63" t="s">
        <v>279</v>
      </c>
      <c r="G407" s="63">
        <v>7127076901</v>
      </c>
      <c r="H407" s="63" t="s">
        <v>203</v>
      </c>
      <c r="I407" s="66" t="s">
        <v>1517</v>
      </c>
      <c r="J407" s="63">
        <v>20</v>
      </c>
      <c r="K407" s="66">
        <v>4082.4</v>
      </c>
      <c r="L407" s="66">
        <v>204.12</v>
      </c>
      <c r="M407" s="14"/>
    </row>
    <row r="408" spans="1:13" x14ac:dyDescent="0.25">
      <c r="A408" s="68">
        <v>44727</v>
      </c>
      <c r="B408" s="63" t="s">
        <v>16</v>
      </c>
      <c r="C408" s="63" t="s">
        <v>73</v>
      </c>
      <c r="D408" s="63"/>
      <c r="E408" s="63" t="s">
        <v>1485</v>
      </c>
      <c r="F408" s="63" t="s">
        <v>274</v>
      </c>
      <c r="G408" s="63">
        <v>355</v>
      </c>
      <c r="H408" s="63" t="s">
        <v>1062</v>
      </c>
      <c r="I408" s="66" t="s">
        <v>217</v>
      </c>
      <c r="J408" s="63">
        <v>660</v>
      </c>
      <c r="K408" s="66">
        <v>682.00000000000011</v>
      </c>
      <c r="L408" s="66">
        <v>1.0333333333333334</v>
      </c>
      <c r="M408" s="14"/>
    </row>
    <row r="409" spans="1:13" x14ac:dyDescent="0.25">
      <c r="A409" s="68">
        <v>44728</v>
      </c>
      <c r="B409" s="63" t="s">
        <v>54</v>
      </c>
      <c r="C409" s="63" t="s">
        <v>134</v>
      </c>
      <c r="D409" s="63"/>
      <c r="E409" s="63" t="s">
        <v>1485</v>
      </c>
      <c r="F409" s="63" t="s">
        <v>274</v>
      </c>
      <c r="G409" s="63">
        <v>4653</v>
      </c>
      <c r="H409" s="63" t="s">
        <v>202</v>
      </c>
      <c r="I409" s="66" t="s">
        <v>1140</v>
      </c>
      <c r="J409" s="63">
        <v>475</v>
      </c>
      <c r="K409" s="66">
        <v>987.61999999999989</v>
      </c>
      <c r="L409" s="66">
        <v>2.0791999999999997</v>
      </c>
      <c r="M409" s="14"/>
    </row>
    <row r="410" spans="1:13" x14ac:dyDescent="0.25">
      <c r="A410" s="68">
        <v>44728</v>
      </c>
      <c r="B410" s="63" t="s">
        <v>1252</v>
      </c>
      <c r="C410" s="63" t="s">
        <v>1253</v>
      </c>
      <c r="D410" s="63"/>
      <c r="E410" s="63" t="s">
        <v>1485</v>
      </c>
      <c r="F410" s="63" t="s">
        <v>279</v>
      </c>
      <c r="G410" s="63">
        <v>2000035</v>
      </c>
      <c r="H410" s="63" t="s">
        <v>1254</v>
      </c>
      <c r="I410" s="66" t="s">
        <v>1318</v>
      </c>
      <c r="J410" s="63">
        <v>40</v>
      </c>
      <c r="K410" s="66">
        <v>893000</v>
      </c>
      <c r="L410" s="66">
        <v>22325</v>
      </c>
      <c r="M410" s="14"/>
    </row>
    <row r="411" spans="1:13" x14ac:dyDescent="0.25">
      <c r="A411" s="68">
        <v>44729</v>
      </c>
      <c r="B411" s="63" t="s">
        <v>32</v>
      </c>
      <c r="C411" s="63" t="s">
        <v>90</v>
      </c>
      <c r="D411" s="63"/>
      <c r="E411" s="63" t="s">
        <v>1485</v>
      </c>
      <c r="F411" s="63" t="s">
        <v>274</v>
      </c>
      <c r="G411" s="63">
        <v>1650</v>
      </c>
      <c r="H411" s="63" t="s">
        <v>175</v>
      </c>
      <c r="I411" s="66" t="s">
        <v>226</v>
      </c>
      <c r="J411" s="63">
        <v>300</v>
      </c>
      <c r="K411" s="66">
        <v>9900</v>
      </c>
      <c r="L411" s="66">
        <v>33</v>
      </c>
      <c r="M411" s="14"/>
    </row>
    <row r="412" spans="1:13" x14ac:dyDescent="0.25">
      <c r="A412" s="68">
        <v>44729</v>
      </c>
      <c r="B412" s="63" t="s">
        <v>9</v>
      </c>
      <c r="C412" s="63" t="s">
        <v>66</v>
      </c>
      <c r="D412" s="63"/>
      <c r="E412" s="63" t="s">
        <v>1485</v>
      </c>
      <c r="F412" s="63" t="s">
        <v>274</v>
      </c>
      <c r="G412" s="63">
        <v>9940002774</v>
      </c>
      <c r="H412" s="63" t="s">
        <v>156</v>
      </c>
      <c r="I412" s="66" t="s">
        <v>211</v>
      </c>
      <c r="J412" s="63">
        <v>11</v>
      </c>
      <c r="K412" s="66">
        <v>2648.8</v>
      </c>
      <c r="L412" s="66">
        <v>240.8</v>
      </c>
      <c r="M412" s="14"/>
    </row>
    <row r="413" spans="1:13" x14ac:dyDescent="0.25">
      <c r="A413" s="68">
        <v>44729</v>
      </c>
      <c r="B413" s="63" t="s">
        <v>8</v>
      </c>
      <c r="C413" s="63" t="s">
        <v>65</v>
      </c>
      <c r="D413" s="63"/>
      <c r="E413" s="63" t="s">
        <v>1485</v>
      </c>
      <c r="F413" s="63" t="s">
        <v>274</v>
      </c>
      <c r="G413" s="63">
        <v>9940002773</v>
      </c>
      <c r="H413" s="63" t="s">
        <v>156</v>
      </c>
      <c r="I413" s="66" t="s">
        <v>211</v>
      </c>
      <c r="J413" s="63">
        <v>45</v>
      </c>
      <c r="K413" s="66">
        <v>6525</v>
      </c>
      <c r="L413" s="66">
        <v>145</v>
      </c>
      <c r="M413" s="14"/>
    </row>
    <row r="414" spans="1:13" x14ac:dyDescent="0.25">
      <c r="A414" s="68">
        <v>44732</v>
      </c>
      <c r="B414" s="63" t="s">
        <v>967</v>
      </c>
      <c r="C414" s="63" t="s">
        <v>968</v>
      </c>
      <c r="D414" s="63"/>
      <c r="E414" s="63" t="s">
        <v>1485</v>
      </c>
      <c r="F414" s="63" t="s">
        <v>279</v>
      </c>
      <c r="G414" s="63">
        <v>53975</v>
      </c>
      <c r="H414" s="63" t="s">
        <v>970</v>
      </c>
      <c r="I414" s="66" t="s">
        <v>1323</v>
      </c>
      <c r="J414" s="63">
        <v>30</v>
      </c>
      <c r="K414" s="66">
        <v>1521</v>
      </c>
      <c r="L414" s="66">
        <v>50.7</v>
      </c>
      <c r="M414" s="14"/>
    </row>
    <row r="415" spans="1:13" x14ac:dyDescent="0.25">
      <c r="A415" s="68">
        <v>44733</v>
      </c>
      <c r="B415" s="63" t="s">
        <v>1415</v>
      </c>
      <c r="C415" s="63" t="s">
        <v>1416</v>
      </c>
      <c r="D415" s="63"/>
      <c r="E415" s="63" t="s">
        <v>1485</v>
      </c>
      <c r="F415" t="s">
        <v>1250</v>
      </c>
      <c r="G415" s="63">
        <v>2185</v>
      </c>
      <c r="H415" s="63" t="s">
        <v>1582</v>
      </c>
      <c r="I415" s="66" t="s">
        <v>1148</v>
      </c>
      <c r="J415" s="63">
        <v>60</v>
      </c>
      <c r="K415" s="66">
        <v>10020</v>
      </c>
      <c r="L415" s="66">
        <v>167</v>
      </c>
      <c r="M415" s="14"/>
    </row>
    <row r="416" spans="1:13" x14ac:dyDescent="0.25">
      <c r="A416" s="68">
        <v>44733</v>
      </c>
      <c r="B416" s="63" t="s">
        <v>1583</v>
      </c>
      <c r="C416" s="63" t="s">
        <v>1584</v>
      </c>
      <c r="D416" s="63"/>
      <c r="E416" s="63" t="s">
        <v>1485</v>
      </c>
      <c r="F416" s="63" t="s">
        <v>274</v>
      </c>
      <c r="G416" s="63">
        <v>1834</v>
      </c>
      <c r="H416" s="63" t="s">
        <v>1585</v>
      </c>
      <c r="I416" s="66" t="s">
        <v>1586</v>
      </c>
      <c r="J416" s="63">
        <v>3696</v>
      </c>
      <c r="K416" s="66">
        <v>1650</v>
      </c>
      <c r="L416" s="66">
        <v>0.44642857142857145</v>
      </c>
      <c r="M416" s="14"/>
    </row>
    <row r="417" spans="1:13" x14ac:dyDescent="0.25">
      <c r="A417" s="68">
        <v>44734</v>
      </c>
      <c r="B417" s="63" t="s">
        <v>1427</v>
      </c>
      <c r="C417" s="63" t="s">
        <v>1428</v>
      </c>
      <c r="D417" s="63"/>
      <c r="E417" s="63" t="s">
        <v>1485</v>
      </c>
      <c r="F417" s="63" t="s">
        <v>274</v>
      </c>
      <c r="G417" s="63">
        <v>65230</v>
      </c>
      <c r="H417" s="63" t="s">
        <v>867</v>
      </c>
      <c r="I417" s="66" t="s">
        <v>948</v>
      </c>
      <c r="J417" s="63">
        <v>36640</v>
      </c>
      <c r="K417" s="66">
        <v>13538.48</v>
      </c>
      <c r="L417" s="66">
        <v>0.3695</v>
      </c>
      <c r="M417" s="14"/>
    </row>
    <row r="418" spans="1:13" x14ac:dyDescent="0.25">
      <c r="A418" s="68">
        <v>44734</v>
      </c>
      <c r="B418" s="63" t="s">
        <v>1427</v>
      </c>
      <c r="C418" s="63" t="s">
        <v>1428</v>
      </c>
      <c r="D418" s="63"/>
      <c r="E418" s="63" t="s">
        <v>1485</v>
      </c>
      <c r="F418" s="63" t="s">
        <v>274</v>
      </c>
      <c r="G418" s="63">
        <v>65229</v>
      </c>
      <c r="H418" s="63" t="s">
        <v>867</v>
      </c>
      <c r="I418" s="66" t="s">
        <v>948</v>
      </c>
      <c r="J418" s="63">
        <v>13360</v>
      </c>
      <c r="K418" s="66">
        <v>4936.5199999999995</v>
      </c>
      <c r="L418" s="66">
        <v>0.36949999999999994</v>
      </c>
      <c r="M418" s="14"/>
    </row>
    <row r="419" spans="1:13" x14ac:dyDescent="0.25">
      <c r="A419" s="68">
        <v>44734</v>
      </c>
      <c r="B419" s="63" t="s">
        <v>1088</v>
      </c>
      <c r="C419" s="63" t="s">
        <v>1089</v>
      </c>
      <c r="D419" s="63"/>
      <c r="E419" s="63" t="s">
        <v>1485</v>
      </c>
      <c r="F419" s="63" t="s">
        <v>274</v>
      </c>
      <c r="G419" s="63">
        <v>65269</v>
      </c>
      <c r="H419" s="63" t="s">
        <v>867</v>
      </c>
      <c r="I419" s="66" t="s">
        <v>948</v>
      </c>
      <c r="J419" s="63">
        <v>4000</v>
      </c>
      <c r="K419" s="66">
        <v>986</v>
      </c>
      <c r="L419" s="66">
        <v>0.2465</v>
      </c>
      <c r="M419" s="14"/>
    </row>
    <row r="420" spans="1:13" x14ac:dyDescent="0.25">
      <c r="A420" s="68">
        <v>44734</v>
      </c>
      <c r="B420" s="63" t="s">
        <v>1091</v>
      </c>
      <c r="C420" s="63" t="s">
        <v>1092</v>
      </c>
      <c r="D420" s="63"/>
      <c r="E420" s="63" t="s">
        <v>1485</v>
      </c>
      <c r="F420" s="63" t="s">
        <v>274</v>
      </c>
      <c r="G420" s="63">
        <v>65270</v>
      </c>
      <c r="H420" s="63" t="s">
        <v>867</v>
      </c>
      <c r="I420" s="66" t="s">
        <v>948</v>
      </c>
      <c r="J420" s="63">
        <v>30</v>
      </c>
      <c r="K420" s="66">
        <v>269.7</v>
      </c>
      <c r="L420" s="66">
        <v>8.99</v>
      </c>
      <c r="M420" s="14"/>
    </row>
    <row r="421" spans="1:13" x14ac:dyDescent="0.25">
      <c r="A421" s="68">
        <v>44734</v>
      </c>
      <c r="B421" s="63" t="s">
        <v>1125</v>
      </c>
      <c r="C421" s="63" t="s">
        <v>1126</v>
      </c>
      <c r="D421" s="63"/>
      <c r="E421" s="63" t="s">
        <v>1485</v>
      </c>
      <c r="F421" s="63" t="s">
        <v>274</v>
      </c>
      <c r="G421" s="63">
        <v>79770</v>
      </c>
      <c r="H421" s="63" t="s">
        <v>1128</v>
      </c>
      <c r="I421" s="66" t="s">
        <v>1124</v>
      </c>
      <c r="J421" s="63">
        <v>250</v>
      </c>
      <c r="K421" s="66">
        <v>16597.5</v>
      </c>
      <c r="L421" s="66">
        <v>66.39</v>
      </c>
      <c r="M421" s="14"/>
    </row>
    <row r="422" spans="1:13" x14ac:dyDescent="0.25">
      <c r="A422" s="68">
        <v>44734</v>
      </c>
      <c r="B422" s="63" t="s">
        <v>1088</v>
      </c>
      <c r="C422" s="63" t="s">
        <v>1089</v>
      </c>
      <c r="D422" s="63"/>
      <c r="E422" s="63" t="s">
        <v>1485</v>
      </c>
      <c r="F422" s="63" t="s">
        <v>274</v>
      </c>
      <c r="G422" s="63">
        <v>65221</v>
      </c>
      <c r="H422" s="63" t="s">
        <v>952</v>
      </c>
      <c r="I422" s="66" t="s">
        <v>948</v>
      </c>
      <c r="J422" s="63">
        <v>8000</v>
      </c>
      <c r="K422" s="66">
        <v>1972</v>
      </c>
      <c r="L422" s="66">
        <v>0.2465</v>
      </c>
      <c r="M422" s="14"/>
    </row>
    <row r="423" spans="1:13" x14ac:dyDescent="0.25">
      <c r="A423" s="68">
        <v>44734</v>
      </c>
      <c r="B423" s="63" t="s">
        <v>1427</v>
      </c>
      <c r="C423" s="63" t="s">
        <v>1428</v>
      </c>
      <c r="D423" s="63"/>
      <c r="E423" s="63" t="s">
        <v>1485</v>
      </c>
      <c r="F423" s="63" t="s">
        <v>274</v>
      </c>
      <c r="G423" s="63">
        <v>65219</v>
      </c>
      <c r="H423" s="63" t="s">
        <v>952</v>
      </c>
      <c r="I423" s="66" t="s">
        <v>948</v>
      </c>
      <c r="J423" s="63">
        <v>4000</v>
      </c>
      <c r="K423" s="66">
        <v>1478</v>
      </c>
      <c r="L423" s="66">
        <v>0.3695</v>
      </c>
      <c r="M423" s="14"/>
    </row>
    <row r="424" spans="1:13" x14ac:dyDescent="0.25">
      <c r="A424" s="68">
        <v>44734</v>
      </c>
      <c r="B424" s="63" t="s">
        <v>1091</v>
      </c>
      <c r="C424" s="63" t="s">
        <v>1092</v>
      </c>
      <c r="D424" s="63"/>
      <c r="E424" s="63" t="s">
        <v>1485</v>
      </c>
      <c r="F424" s="63" t="s">
        <v>274</v>
      </c>
      <c r="G424" s="63">
        <v>65222</v>
      </c>
      <c r="H424" s="63" t="s">
        <v>952</v>
      </c>
      <c r="I424" s="66" t="s">
        <v>948</v>
      </c>
      <c r="J424" s="63">
        <v>10</v>
      </c>
      <c r="K424" s="66">
        <v>89.9</v>
      </c>
      <c r="L424" s="66">
        <v>8.99</v>
      </c>
      <c r="M424" s="14"/>
    </row>
    <row r="425" spans="1:13" x14ac:dyDescent="0.25">
      <c r="A425" s="68">
        <v>44734</v>
      </c>
      <c r="B425" s="63" t="s">
        <v>1262</v>
      </c>
      <c r="C425" s="63" t="s">
        <v>1263</v>
      </c>
      <c r="D425" s="63"/>
      <c r="E425" s="63" t="s">
        <v>1485</v>
      </c>
      <c r="F425" s="63" t="s">
        <v>274</v>
      </c>
      <c r="G425" s="63">
        <v>65223</v>
      </c>
      <c r="H425" s="63" t="s">
        <v>952</v>
      </c>
      <c r="I425" s="66" t="s">
        <v>948</v>
      </c>
      <c r="J425" s="63">
        <v>840</v>
      </c>
      <c r="K425" s="66">
        <v>626.70000000000005</v>
      </c>
      <c r="L425" s="66">
        <v>0.74607142857142861</v>
      </c>
      <c r="M425" s="14"/>
    </row>
    <row r="426" spans="1:13" x14ac:dyDescent="0.25">
      <c r="A426" s="68">
        <v>44734</v>
      </c>
      <c r="B426" s="63" t="s">
        <v>1260</v>
      </c>
      <c r="C426" s="63" t="s">
        <v>1261</v>
      </c>
      <c r="D426" s="63"/>
      <c r="E426" s="63" t="s">
        <v>1485</v>
      </c>
      <c r="F426" s="63" t="s">
        <v>274</v>
      </c>
      <c r="G426" s="63">
        <v>65220</v>
      </c>
      <c r="H426" s="63" t="s">
        <v>952</v>
      </c>
      <c r="I426" s="66" t="s">
        <v>948</v>
      </c>
      <c r="J426" s="63">
        <v>875</v>
      </c>
      <c r="K426" s="66">
        <v>1223.75</v>
      </c>
      <c r="L426" s="66">
        <v>1.3985714285714286</v>
      </c>
      <c r="M426" s="14"/>
    </row>
    <row r="427" spans="1:13" x14ac:dyDescent="0.25">
      <c r="A427" s="68">
        <v>44734</v>
      </c>
      <c r="B427" s="63" t="s">
        <v>1125</v>
      </c>
      <c r="C427" s="63" t="s">
        <v>1126</v>
      </c>
      <c r="D427" s="63"/>
      <c r="E427" s="63" t="s">
        <v>1485</v>
      </c>
      <c r="F427" s="63" t="s">
        <v>274</v>
      </c>
      <c r="G427" s="63">
        <v>79771</v>
      </c>
      <c r="H427" s="63" t="s">
        <v>192</v>
      </c>
      <c r="I427" s="66" t="s">
        <v>1124</v>
      </c>
      <c r="J427" s="63">
        <v>140</v>
      </c>
      <c r="K427" s="66">
        <v>9294.6</v>
      </c>
      <c r="L427" s="66">
        <v>66.39</v>
      </c>
      <c r="M427" s="14"/>
    </row>
    <row r="428" spans="1:13" x14ac:dyDescent="0.25">
      <c r="A428" s="68">
        <v>44735</v>
      </c>
      <c r="B428" s="63" t="s">
        <v>973</v>
      </c>
      <c r="C428" s="63" t="s">
        <v>974</v>
      </c>
      <c r="D428" s="63"/>
      <c r="E428" s="63" t="s">
        <v>1485</v>
      </c>
      <c r="F428" s="63" t="s">
        <v>274</v>
      </c>
      <c r="G428" s="63">
        <v>9110061998</v>
      </c>
      <c r="H428" s="63" t="s">
        <v>976</v>
      </c>
      <c r="I428" s="66" t="s">
        <v>964</v>
      </c>
      <c r="J428" s="63">
        <v>1260</v>
      </c>
      <c r="K428" s="66">
        <v>647.99999999999989</v>
      </c>
      <c r="L428" s="66">
        <v>0.51428571428571423</v>
      </c>
      <c r="M428" s="14"/>
    </row>
    <row r="429" spans="1:13" x14ac:dyDescent="0.25">
      <c r="A429" s="68">
        <v>44735</v>
      </c>
      <c r="B429" s="63" t="s">
        <v>1587</v>
      </c>
      <c r="C429" s="63" t="s">
        <v>1588</v>
      </c>
      <c r="D429" s="63"/>
      <c r="E429" s="63" t="s">
        <v>1485</v>
      </c>
      <c r="F429" s="63" t="s">
        <v>342</v>
      </c>
      <c r="G429" s="63">
        <v>9110062232</v>
      </c>
      <c r="H429" s="63" t="s">
        <v>1589</v>
      </c>
      <c r="I429" s="66" t="s">
        <v>964</v>
      </c>
      <c r="J429" s="63">
        <v>150</v>
      </c>
      <c r="K429" s="66">
        <v>30150</v>
      </c>
      <c r="L429" s="66">
        <v>201</v>
      </c>
      <c r="M429" s="14"/>
    </row>
    <row r="430" spans="1:13" x14ac:dyDescent="0.25">
      <c r="A430" s="68">
        <v>44735</v>
      </c>
      <c r="B430" s="63" t="s">
        <v>1082</v>
      </c>
      <c r="C430" s="63" t="s">
        <v>1083</v>
      </c>
      <c r="D430" s="63"/>
      <c r="E430" s="63" t="s">
        <v>1485</v>
      </c>
      <c r="F430" t="s">
        <v>1542</v>
      </c>
      <c r="G430" s="63">
        <v>6837</v>
      </c>
      <c r="H430" s="63" t="s">
        <v>1543</v>
      </c>
      <c r="I430" s="66" t="s">
        <v>1544</v>
      </c>
      <c r="J430" s="63">
        <v>96</v>
      </c>
      <c r="K430" s="66">
        <v>1678.08</v>
      </c>
      <c r="L430" s="66">
        <v>17.48</v>
      </c>
      <c r="M430" s="14"/>
    </row>
    <row r="431" spans="1:13" x14ac:dyDescent="0.25">
      <c r="A431" s="68">
        <v>44739</v>
      </c>
      <c r="B431" s="63" t="s">
        <v>18</v>
      </c>
      <c r="C431" s="63" t="s">
        <v>75</v>
      </c>
      <c r="D431" s="63"/>
      <c r="E431" s="63" t="s">
        <v>1485</v>
      </c>
      <c r="F431" s="63" t="s">
        <v>274</v>
      </c>
      <c r="G431" s="63">
        <v>28715</v>
      </c>
      <c r="H431" s="63" t="s">
        <v>1134</v>
      </c>
      <c r="I431" s="66" t="s">
        <v>218</v>
      </c>
      <c r="J431" s="63">
        <v>15000</v>
      </c>
      <c r="K431" s="66">
        <v>49200</v>
      </c>
      <c r="L431" s="66">
        <v>3.28</v>
      </c>
      <c r="M431" s="14"/>
    </row>
    <row r="432" spans="1:13" x14ac:dyDescent="0.25">
      <c r="A432" s="68">
        <v>44741</v>
      </c>
      <c r="B432" s="63" t="s">
        <v>1279</v>
      </c>
      <c r="C432" s="63" t="s">
        <v>1280</v>
      </c>
      <c r="D432" s="63"/>
      <c r="E432" s="63" t="s">
        <v>1485</v>
      </c>
      <c r="F432" t="s">
        <v>552</v>
      </c>
      <c r="G432" s="63">
        <v>62594</v>
      </c>
      <c r="H432" s="63" t="s">
        <v>1590</v>
      </c>
      <c r="I432" s="66" t="s">
        <v>212</v>
      </c>
      <c r="J432" s="63">
        <v>2480</v>
      </c>
      <c r="K432" s="66">
        <v>2728</v>
      </c>
      <c r="L432" s="66">
        <v>1.1000000000000001</v>
      </c>
      <c r="M432" s="14"/>
    </row>
    <row r="433" spans="1:13" x14ac:dyDescent="0.25">
      <c r="A433" s="68">
        <v>44741</v>
      </c>
      <c r="B433" s="63" t="s">
        <v>1279</v>
      </c>
      <c r="C433" s="63" t="s">
        <v>1280</v>
      </c>
      <c r="D433" s="63"/>
      <c r="E433" s="63" t="s">
        <v>1485</v>
      </c>
      <c r="F433" t="s">
        <v>552</v>
      </c>
      <c r="G433" s="63">
        <v>62593</v>
      </c>
      <c r="H433" s="63" t="s">
        <v>1590</v>
      </c>
      <c r="I433" s="66" t="s">
        <v>212</v>
      </c>
      <c r="J433" s="63">
        <v>160</v>
      </c>
      <c r="K433" s="66">
        <v>176</v>
      </c>
      <c r="L433" s="66">
        <v>1.1000000000000001</v>
      </c>
      <c r="M433" s="14"/>
    </row>
    <row r="434" spans="1:13" x14ac:dyDescent="0.25">
      <c r="A434" s="68">
        <v>44741</v>
      </c>
      <c r="B434" s="63" t="s">
        <v>1237</v>
      </c>
      <c r="C434" s="63" t="s">
        <v>1238</v>
      </c>
      <c r="D434" s="63"/>
      <c r="E434" s="63" t="s">
        <v>1485</v>
      </c>
      <c r="F434" t="s">
        <v>1250</v>
      </c>
      <c r="G434" s="63">
        <v>62595</v>
      </c>
      <c r="H434" s="63" t="s">
        <v>1591</v>
      </c>
      <c r="I434" s="66" t="s">
        <v>212</v>
      </c>
      <c r="J434" s="63">
        <v>48</v>
      </c>
      <c r="K434" s="66">
        <v>27.599999999999998</v>
      </c>
      <c r="L434" s="66">
        <v>0.57499999999999996</v>
      </c>
      <c r="M434" s="14"/>
    </row>
    <row r="435" spans="1:13" x14ac:dyDescent="0.25">
      <c r="A435" s="68">
        <v>44742</v>
      </c>
      <c r="B435" s="63" t="s">
        <v>1016</v>
      </c>
      <c r="C435" s="63" t="s">
        <v>1017</v>
      </c>
      <c r="D435" s="63"/>
      <c r="E435" s="63" t="s">
        <v>1485</v>
      </c>
      <c r="F435" t="s">
        <v>536</v>
      </c>
      <c r="G435" s="63">
        <v>302109</v>
      </c>
      <c r="H435" s="63" t="s">
        <v>1019</v>
      </c>
      <c r="I435" s="66" t="s">
        <v>1015</v>
      </c>
      <c r="J435" s="63">
        <v>600</v>
      </c>
      <c r="K435" s="66">
        <v>387</v>
      </c>
      <c r="L435" s="66">
        <v>0.64500000000000002</v>
      </c>
      <c r="M435" s="14"/>
    </row>
    <row r="436" spans="1:13" x14ac:dyDescent="0.25">
      <c r="A436" s="68">
        <v>44742</v>
      </c>
      <c r="B436" s="63" t="s">
        <v>1245</v>
      </c>
      <c r="C436" s="63" t="s">
        <v>1246</v>
      </c>
      <c r="D436" s="63"/>
      <c r="E436" s="63" t="s">
        <v>1485</v>
      </c>
      <c r="F436" t="s">
        <v>536</v>
      </c>
      <c r="G436" s="63">
        <v>4505233583</v>
      </c>
      <c r="H436" s="63" t="s">
        <v>1247</v>
      </c>
      <c r="I436" s="66" t="s">
        <v>897</v>
      </c>
      <c r="J436" s="63">
        <v>30</v>
      </c>
      <c r="K436" s="66">
        <v>1600.5</v>
      </c>
      <c r="L436" s="66">
        <v>53.35</v>
      </c>
      <c r="M436" s="14"/>
    </row>
    <row r="437" spans="1:13" x14ac:dyDescent="0.25">
      <c r="A437" s="68">
        <v>44742</v>
      </c>
      <c r="B437" s="63" t="s">
        <v>1437</v>
      </c>
      <c r="C437" s="63" t="s">
        <v>1438</v>
      </c>
      <c r="D437" s="63"/>
      <c r="E437" s="63" t="s">
        <v>1485</v>
      </c>
      <c r="F437" s="63" t="s">
        <v>274</v>
      </c>
      <c r="G437" s="63">
        <v>634</v>
      </c>
      <c r="H437" s="63" t="s">
        <v>1439</v>
      </c>
      <c r="I437" s="66" t="s">
        <v>1570</v>
      </c>
      <c r="J437" s="63">
        <v>100</v>
      </c>
      <c r="K437" s="66">
        <v>2863</v>
      </c>
      <c r="L437" s="66">
        <v>28.63</v>
      </c>
      <c r="M437" s="14"/>
    </row>
    <row r="438" spans="1:13" x14ac:dyDescent="0.25">
      <c r="A438" s="68"/>
      <c r="B438" s="63"/>
      <c r="C438" s="63"/>
      <c r="D438" s="63"/>
      <c r="E438" s="63"/>
      <c r="F438" s="63"/>
      <c r="G438" s="63"/>
      <c r="H438" s="63"/>
      <c r="I438" s="66"/>
      <c r="J438" s="63"/>
      <c r="K438" s="66"/>
      <c r="L438" s="66"/>
      <c r="M438" s="14"/>
    </row>
    <row r="439" spans="1:13" x14ac:dyDescent="0.25">
      <c r="A439" s="68"/>
      <c r="B439" s="63"/>
      <c r="C439" s="63"/>
      <c r="D439" s="63"/>
      <c r="E439" s="63"/>
      <c r="F439" s="63"/>
      <c r="G439" s="63"/>
      <c r="H439" s="63"/>
      <c r="I439" s="66"/>
      <c r="J439" s="63"/>
      <c r="K439" s="66"/>
      <c r="L439" s="66"/>
      <c r="M439" s="14"/>
    </row>
    <row r="440" spans="1:13" x14ac:dyDescent="0.25">
      <c r="A440" s="68"/>
      <c r="B440" s="63"/>
      <c r="C440" s="63"/>
      <c r="D440" s="63"/>
      <c r="E440" s="63"/>
      <c r="F440" s="63"/>
      <c r="G440" s="63"/>
      <c r="H440" s="63"/>
      <c r="I440" s="66"/>
      <c r="J440" s="63"/>
      <c r="K440" s="66"/>
      <c r="L440" s="66"/>
      <c r="M440" s="14"/>
    </row>
    <row r="441" spans="1:13" x14ac:dyDescent="0.25">
      <c r="A441" s="68"/>
      <c r="B441" s="63"/>
      <c r="C441" s="63"/>
      <c r="D441" s="63"/>
      <c r="E441" s="63"/>
      <c r="F441" s="63"/>
      <c r="G441" s="63"/>
      <c r="H441" s="63"/>
      <c r="I441" s="66"/>
      <c r="J441" s="63"/>
      <c r="K441" s="66"/>
      <c r="L441" s="66"/>
      <c r="M441" s="14"/>
    </row>
    <row r="442" spans="1:13" x14ac:dyDescent="0.25">
      <c r="A442" s="68"/>
      <c r="B442" s="63"/>
      <c r="C442" s="63"/>
      <c r="D442" s="63"/>
      <c r="E442" s="63"/>
      <c r="F442" s="63"/>
      <c r="G442" s="63"/>
      <c r="H442" s="63"/>
      <c r="I442" s="66"/>
      <c r="J442" s="63"/>
      <c r="K442" s="66"/>
      <c r="L442" s="66"/>
      <c r="M442" s="14"/>
    </row>
    <row r="443" spans="1:13" x14ac:dyDescent="0.25">
      <c r="A443" s="68"/>
      <c r="B443" s="63"/>
      <c r="C443" s="63"/>
      <c r="D443" s="63"/>
      <c r="E443" s="63"/>
      <c r="F443" s="63"/>
      <c r="G443" s="63"/>
      <c r="H443" s="63"/>
      <c r="I443" s="66"/>
      <c r="J443" s="63"/>
      <c r="K443" s="66"/>
      <c r="L443" s="66"/>
      <c r="M443" s="14"/>
    </row>
    <row r="444" spans="1:13" x14ac:dyDescent="0.25">
      <c r="A444" s="68"/>
      <c r="B444" s="63"/>
      <c r="C444" s="63"/>
      <c r="D444" s="63"/>
      <c r="E444" s="63"/>
      <c r="F444" s="63"/>
      <c r="G444" s="63"/>
      <c r="H444" s="63"/>
      <c r="I444" s="66"/>
      <c r="J444" s="63"/>
      <c r="K444" s="66"/>
      <c r="L444" s="66"/>
      <c r="M444" s="14"/>
    </row>
    <row r="445" spans="1:13" x14ac:dyDescent="0.25">
      <c r="A445" s="68"/>
      <c r="B445" s="63"/>
      <c r="C445" s="63"/>
      <c r="D445" s="63"/>
      <c r="E445" s="63"/>
      <c r="F445" s="63"/>
      <c r="G445" s="63"/>
      <c r="H445" s="63"/>
      <c r="I445" s="66"/>
      <c r="J445" s="63"/>
      <c r="K445" s="66"/>
      <c r="L445" s="66"/>
      <c r="M445" s="14"/>
    </row>
    <row r="446" spans="1:13" x14ac:dyDescent="0.25">
      <c r="A446" s="68"/>
      <c r="B446" s="63"/>
      <c r="C446" s="63"/>
      <c r="D446" s="63"/>
      <c r="E446" s="63"/>
      <c r="F446" s="63"/>
      <c r="G446" s="63"/>
      <c r="H446" s="63"/>
      <c r="I446" s="66"/>
      <c r="J446" s="63"/>
      <c r="K446" s="66"/>
      <c r="L446" s="66"/>
      <c r="M446" s="14"/>
    </row>
    <row r="447" spans="1:13" x14ac:dyDescent="0.25">
      <c r="A447" s="68"/>
      <c r="B447" s="63"/>
      <c r="C447" s="63"/>
      <c r="D447" s="63"/>
      <c r="E447" s="63"/>
      <c r="F447" s="63"/>
      <c r="G447" s="63"/>
      <c r="H447" s="63"/>
      <c r="I447" s="66"/>
      <c r="J447" s="63"/>
      <c r="K447" s="66"/>
      <c r="L447" s="66"/>
      <c r="M447" s="14"/>
    </row>
    <row r="448" spans="1:13" x14ac:dyDescent="0.25">
      <c r="A448" s="68"/>
      <c r="B448" s="63"/>
      <c r="C448" s="63"/>
      <c r="D448" s="63"/>
      <c r="E448" s="63"/>
      <c r="F448" s="63"/>
      <c r="G448" s="63"/>
      <c r="H448" s="63"/>
      <c r="I448" s="66"/>
      <c r="J448" s="63"/>
      <c r="K448" s="66"/>
      <c r="L448" s="66"/>
      <c r="M448" s="14"/>
    </row>
    <row r="449" spans="1:13" x14ac:dyDescent="0.25">
      <c r="A449" s="68"/>
      <c r="B449" s="63"/>
      <c r="C449" s="63"/>
      <c r="D449" s="63"/>
      <c r="E449" s="63"/>
      <c r="F449" s="63"/>
      <c r="G449" s="63"/>
      <c r="H449" s="63"/>
      <c r="I449" s="66"/>
      <c r="J449" s="63"/>
      <c r="K449" s="66"/>
      <c r="L449" s="66"/>
      <c r="M449" s="14"/>
    </row>
    <row r="450" spans="1:13" x14ac:dyDescent="0.25">
      <c r="A450" s="68"/>
      <c r="B450" s="63"/>
      <c r="C450" s="63"/>
      <c r="D450" s="63"/>
      <c r="E450" s="63"/>
      <c r="F450" s="63"/>
      <c r="G450" s="63"/>
      <c r="H450" s="63"/>
      <c r="I450" s="66"/>
      <c r="J450" s="63"/>
      <c r="K450" s="66"/>
      <c r="L450" s="66"/>
      <c r="M450" s="14"/>
    </row>
    <row r="451" spans="1:13" x14ac:dyDescent="0.25">
      <c r="A451" s="68"/>
      <c r="B451" s="63"/>
      <c r="C451" s="63"/>
      <c r="D451" s="63"/>
      <c r="E451" s="63"/>
      <c r="F451" s="63"/>
      <c r="G451" s="63"/>
      <c r="H451" s="63"/>
      <c r="I451" s="66"/>
      <c r="J451" s="63"/>
      <c r="K451" s="66"/>
      <c r="L451" s="66"/>
      <c r="M451" s="14"/>
    </row>
    <row r="452" spans="1:13" x14ac:dyDescent="0.25">
      <c r="A452" s="68"/>
      <c r="B452" s="63"/>
      <c r="C452" s="63"/>
      <c r="D452" s="63"/>
      <c r="E452" s="63"/>
      <c r="F452" s="63"/>
      <c r="G452" s="63"/>
      <c r="H452" s="63"/>
      <c r="I452" s="66"/>
      <c r="J452" s="63"/>
      <c r="K452" s="66"/>
      <c r="L452" s="66"/>
      <c r="M452" s="14"/>
    </row>
    <row r="453" spans="1:13" x14ac:dyDescent="0.25">
      <c r="A453" s="68"/>
      <c r="B453" s="63"/>
      <c r="C453" s="63"/>
      <c r="D453" s="63"/>
      <c r="E453" s="63"/>
      <c r="F453" s="63"/>
      <c r="G453" s="63"/>
      <c r="H453" s="63"/>
      <c r="I453" s="66"/>
      <c r="J453" s="63"/>
      <c r="K453" s="66"/>
      <c r="L453" s="66"/>
      <c r="M453" s="14"/>
    </row>
    <row r="454" spans="1:13" x14ac:dyDescent="0.25">
      <c r="A454" s="68"/>
      <c r="B454" s="63"/>
      <c r="C454" s="63"/>
      <c r="D454" s="63"/>
      <c r="E454" s="63"/>
      <c r="F454" s="63"/>
      <c r="G454" s="63"/>
      <c r="H454" s="63"/>
      <c r="I454" s="66"/>
      <c r="J454" s="63"/>
      <c r="K454" s="66"/>
      <c r="L454" s="66"/>
      <c r="M454" s="14"/>
    </row>
    <row r="455" spans="1:13" x14ac:dyDescent="0.25">
      <c r="A455" s="68"/>
      <c r="B455" s="63"/>
      <c r="C455" s="63"/>
      <c r="D455" s="63"/>
      <c r="E455" s="63"/>
      <c r="F455" s="63"/>
      <c r="G455" s="63"/>
      <c r="H455" s="63"/>
      <c r="I455" s="66"/>
      <c r="J455" s="63"/>
      <c r="K455" s="66"/>
      <c r="L455" s="66"/>
      <c r="M455" s="14"/>
    </row>
    <row r="456" spans="1:13" x14ac:dyDescent="0.25">
      <c r="A456" s="68"/>
      <c r="B456" s="63"/>
      <c r="C456" s="63"/>
      <c r="D456" s="63"/>
      <c r="E456" s="63"/>
      <c r="F456" s="63"/>
      <c r="G456" s="63"/>
      <c r="H456" s="63"/>
      <c r="I456" s="66"/>
      <c r="J456" s="63"/>
      <c r="K456" s="66"/>
      <c r="L456" s="66"/>
      <c r="M456" s="14"/>
    </row>
    <row r="457" spans="1:13" x14ac:dyDescent="0.25">
      <c r="A457" s="68"/>
      <c r="B457" s="63"/>
      <c r="C457" s="63"/>
      <c r="D457" s="63"/>
      <c r="E457" s="63"/>
      <c r="F457" s="63"/>
      <c r="G457" s="63"/>
      <c r="H457" s="63"/>
      <c r="I457" s="66"/>
      <c r="J457" s="63"/>
      <c r="K457" s="66"/>
      <c r="L457" s="66"/>
      <c r="M457" s="14"/>
    </row>
    <row r="458" spans="1:13" x14ac:dyDescent="0.25">
      <c r="A458" s="68"/>
      <c r="B458" s="63"/>
      <c r="C458" s="63"/>
      <c r="D458" s="63"/>
      <c r="E458" s="63"/>
      <c r="F458" s="63"/>
      <c r="G458" s="63"/>
      <c r="H458" s="63"/>
      <c r="I458" s="66"/>
      <c r="J458" s="63"/>
      <c r="K458" s="66"/>
      <c r="L458" s="66"/>
      <c r="M458" s="14"/>
    </row>
    <row r="459" spans="1:13" x14ac:dyDescent="0.25">
      <c r="A459" s="68"/>
      <c r="B459" s="63"/>
      <c r="C459" s="63"/>
      <c r="D459" s="63"/>
      <c r="E459" s="63"/>
      <c r="F459" s="63"/>
      <c r="G459" s="63"/>
      <c r="H459" s="63"/>
      <c r="I459" s="66"/>
      <c r="J459" s="63"/>
      <c r="K459" s="66"/>
      <c r="L459" s="66"/>
      <c r="M459" s="14"/>
    </row>
    <row r="460" spans="1:13" x14ac:dyDescent="0.25">
      <c r="A460" s="68"/>
      <c r="B460" s="63"/>
      <c r="C460" s="63"/>
      <c r="D460" s="63"/>
      <c r="E460" s="63"/>
      <c r="F460" s="63"/>
      <c r="G460" s="63"/>
      <c r="H460" s="63"/>
      <c r="I460" s="66"/>
      <c r="J460" s="63"/>
      <c r="K460" s="66"/>
      <c r="L460" s="66"/>
      <c r="M460" s="14"/>
    </row>
    <row r="461" spans="1:13" x14ac:dyDescent="0.25">
      <c r="A461" s="68"/>
      <c r="B461" s="63"/>
      <c r="C461" s="63"/>
      <c r="D461" s="63"/>
      <c r="E461" s="63"/>
      <c r="F461" s="63"/>
      <c r="G461" s="63"/>
      <c r="H461" s="63"/>
      <c r="I461" s="66"/>
      <c r="J461" s="63"/>
      <c r="K461" s="66"/>
      <c r="L461" s="66"/>
      <c r="M461" s="14"/>
    </row>
    <row r="462" spans="1:13" x14ac:dyDescent="0.25">
      <c r="A462" s="68"/>
      <c r="B462" s="63"/>
      <c r="C462" s="63"/>
      <c r="D462" s="63"/>
      <c r="E462" s="63"/>
      <c r="F462" s="63"/>
      <c r="G462" s="63"/>
      <c r="H462" s="63"/>
      <c r="I462" s="66"/>
      <c r="J462" s="63"/>
      <c r="K462" s="66"/>
      <c r="L462" s="66"/>
      <c r="M462" s="14"/>
    </row>
    <row r="463" spans="1:13" x14ac:dyDescent="0.25">
      <c r="A463" s="68"/>
      <c r="B463" s="63"/>
      <c r="C463" s="63"/>
      <c r="D463" s="63"/>
      <c r="E463" s="63"/>
      <c r="F463" s="63"/>
      <c r="G463" s="63"/>
      <c r="H463" s="63"/>
      <c r="I463" s="66"/>
      <c r="J463" s="63"/>
      <c r="K463" s="66"/>
      <c r="L463" s="66"/>
      <c r="M463" s="14"/>
    </row>
    <row r="464" spans="1:13" x14ac:dyDescent="0.25">
      <c r="A464" s="68"/>
      <c r="B464" s="63"/>
      <c r="C464" s="63"/>
      <c r="D464" s="63"/>
      <c r="E464" s="63"/>
      <c r="F464" s="63"/>
      <c r="G464" s="63"/>
      <c r="H464" s="63"/>
      <c r="I464" s="66"/>
      <c r="J464" s="63"/>
      <c r="K464" s="66"/>
      <c r="L464" s="66"/>
      <c r="M464" s="14"/>
    </row>
    <row r="465" spans="1:13" x14ac:dyDescent="0.25">
      <c r="A465" s="68"/>
      <c r="B465" s="63"/>
      <c r="C465" s="63"/>
      <c r="D465" s="63"/>
      <c r="E465" s="63"/>
      <c r="F465" s="63"/>
      <c r="G465" s="63"/>
      <c r="H465" s="63"/>
      <c r="I465" s="66"/>
      <c r="J465" s="63"/>
      <c r="K465" s="66"/>
      <c r="L465" s="66"/>
      <c r="M465" s="14"/>
    </row>
    <row r="466" spans="1:13" x14ac:dyDescent="0.25">
      <c r="A466" s="68"/>
      <c r="B466" s="63"/>
      <c r="C466" s="63"/>
      <c r="D466" s="63"/>
      <c r="E466" s="63"/>
      <c r="F466" s="63"/>
      <c r="G466" s="63"/>
      <c r="H466" s="63"/>
      <c r="I466" s="66"/>
      <c r="J466" s="63"/>
      <c r="K466" s="66"/>
      <c r="L466" s="66"/>
      <c r="M466" s="14"/>
    </row>
    <row r="467" spans="1:13" x14ac:dyDescent="0.25">
      <c r="A467" s="68"/>
      <c r="B467" s="63"/>
      <c r="C467" s="63"/>
      <c r="D467" s="63"/>
      <c r="E467" s="63"/>
      <c r="F467" s="63"/>
      <c r="G467" s="63"/>
      <c r="H467" s="63"/>
      <c r="I467" s="66"/>
      <c r="J467" s="63"/>
      <c r="K467" s="66"/>
      <c r="L467" s="66"/>
      <c r="M467" s="14"/>
    </row>
    <row r="468" spans="1:13" x14ac:dyDescent="0.25">
      <c r="A468" s="68"/>
      <c r="B468" s="63"/>
      <c r="C468" s="63"/>
      <c r="D468" s="63"/>
      <c r="E468" s="63"/>
      <c r="F468" s="63"/>
      <c r="G468" s="63"/>
      <c r="H468" s="63"/>
      <c r="I468" s="66"/>
      <c r="J468" s="63"/>
      <c r="K468" s="66"/>
      <c r="L468" s="66"/>
      <c r="M468" s="14"/>
    </row>
    <row r="469" spans="1:13" x14ac:dyDescent="0.25">
      <c r="A469" s="68"/>
      <c r="B469" s="63"/>
      <c r="C469" s="63"/>
      <c r="D469" s="63"/>
      <c r="E469" s="63"/>
      <c r="F469" s="63"/>
      <c r="G469" s="63"/>
      <c r="H469" s="63"/>
      <c r="I469" s="66"/>
      <c r="J469" s="63"/>
      <c r="K469" s="66"/>
      <c r="L469" s="66"/>
      <c r="M469" s="14"/>
    </row>
    <row r="470" spans="1:13" x14ac:dyDescent="0.25">
      <c r="A470" s="68"/>
      <c r="B470" s="63"/>
      <c r="C470" s="63"/>
      <c r="D470" s="63"/>
      <c r="E470" s="63"/>
      <c r="F470" s="63"/>
      <c r="G470" s="63"/>
      <c r="H470" s="63"/>
      <c r="I470" s="66"/>
      <c r="J470" s="63"/>
      <c r="K470" s="66"/>
      <c r="L470" s="66"/>
      <c r="M470" s="14"/>
    </row>
    <row r="471" spans="1:13" x14ac:dyDescent="0.25">
      <c r="A471" s="68"/>
      <c r="B471" s="63"/>
      <c r="C471" s="63"/>
      <c r="D471" s="63"/>
      <c r="E471" s="63"/>
      <c r="F471" s="63"/>
      <c r="G471" s="63"/>
      <c r="H471" s="63"/>
      <c r="I471" s="66"/>
      <c r="J471" s="63"/>
      <c r="K471" s="66"/>
      <c r="L471" s="66"/>
      <c r="M471" s="14"/>
    </row>
    <row r="472" spans="1:13" x14ac:dyDescent="0.25">
      <c r="A472" s="68"/>
      <c r="B472" s="63"/>
      <c r="C472" s="63"/>
      <c r="D472" s="63"/>
      <c r="E472" s="63"/>
      <c r="F472" s="63"/>
      <c r="G472" s="63"/>
      <c r="H472" s="63"/>
      <c r="I472" s="66"/>
      <c r="J472" s="63"/>
      <c r="K472" s="66"/>
      <c r="L472" s="66"/>
      <c r="M472" s="14"/>
    </row>
    <row r="473" spans="1:13" x14ac:dyDescent="0.25">
      <c r="A473" s="68"/>
      <c r="B473" s="63"/>
      <c r="C473" s="63"/>
      <c r="D473" s="63"/>
      <c r="E473" s="63"/>
      <c r="F473" s="63"/>
      <c r="G473" s="63"/>
      <c r="H473" s="63"/>
      <c r="I473" s="66"/>
      <c r="J473" s="63"/>
      <c r="K473" s="66"/>
      <c r="L473" s="66"/>
      <c r="M473" s="14"/>
    </row>
    <row r="474" spans="1:13" x14ac:dyDescent="0.25">
      <c r="A474" s="68"/>
      <c r="B474" s="63"/>
      <c r="C474" s="63"/>
      <c r="D474" s="63"/>
      <c r="E474" s="63"/>
      <c r="F474" s="63"/>
      <c r="G474" s="63"/>
      <c r="H474" s="63"/>
      <c r="I474" s="66"/>
      <c r="J474" s="63"/>
      <c r="K474" s="66"/>
      <c r="L474" s="66"/>
      <c r="M474" s="14"/>
    </row>
    <row r="475" spans="1:13" x14ac:dyDescent="0.25">
      <c r="A475" s="68"/>
      <c r="B475" s="63"/>
      <c r="C475" s="63"/>
      <c r="D475" s="63"/>
      <c r="E475" s="63"/>
      <c r="F475" s="63"/>
      <c r="G475" s="63"/>
      <c r="H475" s="63"/>
      <c r="I475" s="66"/>
      <c r="J475" s="63"/>
      <c r="K475" s="66"/>
      <c r="L475" s="66"/>
      <c r="M475" s="14"/>
    </row>
    <row r="476" spans="1:13" x14ac:dyDescent="0.25">
      <c r="A476" s="68"/>
      <c r="B476" s="63"/>
      <c r="C476" s="63"/>
      <c r="D476" s="63"/>
      <c r="E476" s="63"/>
      <c r="F476" s="63"/>
      <c r="G476" s="63"/>
      <c r="H476" s="63"/>
      <c r="I476" s="66"/>
      <c r="J476" s="63"/>
      <c r="K476" s="66"/>
      <c r="L476" s="66"/>
      <c r="M476" s="14"/>
    </row>
    <row r="477" spans="1:13" x14ac:dyDescent="0.25">
      <c r="A477" s="68"/>
      <c r="B477" s="63"/>
      <c r="C477" s="63"/>
      <c r="D477" s="63"/>
      <c r="E477" s="63"/>
      <c r="F477" s="63"/>
      <c r="G477" s="63"/>
      <c r="H477" s="63"/>
      <c r="I477" s="66"/>
      <c r="J477" s="63"/>
      <c r="K477" s="66"/>
      <c r="L477" s="66"/>
      <c r="M477" s="14"/>
    </row>
    <row r="478" spans="1:13" x14ac:dyDescent="0.25">
      <c r="A478" s="68"/>
      <c r="B478" s="63"/>
      <c r="C478" s="63"/>
      <c r="D478" s="63"/>
      <c r="E478" s="63"/>
      <c r="F478" s="63"/>
      <c r="G478" s="63"/>
      <c r="H478" s="63"/>
      <c r="I478" s="66"/>
      <c r="J478" s="63"/>
      <c r="K478" s="66"/>
      <c r="L478" s="66"/>
      <c r="M478" s="14"/>
    </row>
    <row r="479" spans="1:13" x14ac:dyDescent="0.25">
      <c r="A479" s="68"/>
      <c r="B479" s="63"/>
      <c r="C479" s="63"/>
      <c r="D479" s="63"/>
      <c r="E479" s="63"/>
      <c r="F479" s="63"/>
      <c r="G479" s="63"/>
      <c r="H479" s="63"/>
      <c r="I479" s="66"/>
      <c r="J479" s="63"/>
      <c r="K479" s="66"/>
      <c r="L479" s="66"/>
      <c r="M479" s="14"/>
    </row>
    <row r="480" spans="1:13" x14ac:dyDescent="0.25">
      <c r="A480" s="68"/>
      <c r="B480" s="63"/>
      <c r="C480" s="63"/>
      <c r="D480" s="63"/>
      <c r="E480" s="63"/>
      <c r="F480" s="63"/>
      <c r="G480" s="63"/>
      <c r="H480" s="63"/>
      <c r="I480" s="66"/>
      <c r="J480" s="63"/>
      <c r="K480" s="66"/>
      <c r="L480" s="66"/>
      <c r="M480" s="14"/>
    </row>
    <row r="481" spans="1:13" x14ac:dyDescent="0.25">
      <c r="A481" s="68"/>
      <c r="B481" s="63"/>
      <c r="C481" s="63"/>
      <c r="D481" s="63"/>
      <c r="E481" s="63"/>
      <c r="F481" s="63"/>
      <c r="G481" s="63"/>
      <c r="H481" s="63"/>
      <c r="I481" s="66"/>
      <c r="J481" s="63"/>
      <c r="K481" s="66"/>
      <c r="L481" s="66"/>
      <c r="M481" s="14"/>
    </row>
    <row r="482" spans="1:13" x14ac:dyDescent="0.25">
      <c r="A482" s="68"/>
      <c r="B482" s="63"/>
      <c r="C482" s="63"/>
      <c r="D482" s="63"/>
      <c r="E482" s="63"/>
      <c r="F482" s="63"/>
      <c r="G482" s="63"/>
      <c r="H482" s="63"/>
      <c r="I482" s="66"/>
      <c r="J482" s="63"/>
      <c r="K482" s="66"/>
      <c r="L482" s="66"/>
      <c r="M482" s="14"/>
    </row>
    <row r="483" spans="1:13" x14ac:dyDescent="0.25">
      <c r="A483" s="68"/>
      <c r="B483" s="63"/>
      <c r="C483" s="63"/>
      <c r="D483" s="63"/>
      <c r="E483" s="63"/>
      <c r="F483" s="63"/>
      <c r="G483" s="63"/>
      <c r="H483" s="63"/>
      <c r="I483" s="66"/>
      <c r="J483" s="63"/>
      <c r="K483" s="66"/>
      <c r="L483" s="66"/>
      <c r="M483" s="14"/>
    </row>
    <row r="484" spans="1:13" x14ac:dyDescent="0.25">
      <c r="A484" s="68"/>
      <c r="B484" s="63"/>
      <c r="C484" s="63"/>
      <c r="D484" s="63"/>
      <c r="E484" s="63"/>
      <c r="F484" s="63"/>
      <c r="G484" s="63"/>
      <c r="H484" s="63"/>
      <c r="I484" s="66"/>
      <c r="J484" s="63"/>
      <c r="K484" s="66"/>
      <c r="L484" s="66"/>
      <c r="M484" s="14"/>
    </row>
    <row r="485" spans="1:13" x14ac:dyDescent="0.25">
      <c r="A485" s="68"/>
      <c r="B485" s="63"/>
      <c r="C485" s="63"/>
      <c r="D485" s="63"/>
      <c r="E485" s="63"/>
      <c r="F485" s="63"/>
      <c r="G485" s="63"/>
      <c r="H485" s="63"/>
      <c r="I485" s="66"/>
      <c r="J485" s="63"/>
      <c r="K485" s="66"/>
      <c r="L485" s="66"/>
      <c r="M485" s="14"/>
    </row>
    <row r="486" spans="1:13" x14ac:dyDescent="0.25">
      <c r="A486" s="68"/>
      <c r="B486" s="63"/>
      <c r="C486" s="63"/>
      <c r="D486" s="63"/>
      <c r="E486" s="63"/>
      <c r="F486" s="63"/>
      <c r="G486" s="63"/>
      <c r="H486" s="63"/>
      <c r="I486" s="66"/>
      <c r="J486" s="63"/>
      <c r="K486" s="66"/>
      <c r="L486" s="66"/>
      <c r="M486" s="14"/>
    </row>
    <row r="487" spans="1:13" x14ac:dyDescent="0.25">
      <c r="A487" s="68"/>
      <c r="B487" s="63"/>
      <c r="C487" s="63"/>
      <c r="D487" s="63"/>
      <c r="E487" s="63"/>
      <c r="F487" s="63"/>
      <c r="G487" s="63"/>
      <c r="H487" s="63"/>
      <c r="I487" s="66"/>
      <c r="J487" s="63"/>
      <c r="K487" s="66"/>
      <c r="L487" s="66"/>
      <c r="M487" s="14"/>
    </row>
    <row r="488" spans="1:13" x14ac:dyDescent="0.25">
      <c r="A488" s="68"/>
      <c r="B488" s="63"/>
      <c r="C488" s="63"/>
      <c r="D488" s="63"/>
      <c r="E488" s="63"/>
      <c r="F488" s="63"/>
      <c r="G488" s="63"/>
      <c r="H488" s="63"/>
      <c r="I488" s="66"/>
      <c r="J488" s="63"/>
      <c r="K488" s="66"/>
      <c r="L488" s="66"/>
      <c r="M488" s="14"/>
    </row>
    <row r="489" spans="1:13" x14ac:dyDescent="0.25">
      <c r="A489" s="68"/>
      <c r="B489" s="63"/>
      <c r="C489" s="63"/>
      <c r="D489" s="63"/>
      <c r="E489" s="63"/>
      <c r="F489" s="63"/>
      <c r="G489" s="63"/>
      <c r="H489" s="63"/>
      <c r="I489" s="66"/>
      <c r="J489" s="63"/>
      <c r="K489" s="66"/>
      <c r="L489" s="66"/>
      <c r="M489" s="14"/>
    </row>
    <row r="490" spans="1:13" x14ac:dyDescent="0.25">
      <c r="A490" s="68"/>
      <c r="B490" s="63"/>
      <c r="C490" s="63"/>
      <c r="D490" s="63"/>
      <c r="E490" s="63"/>
      <c r="F490" s="63"/>
      <c r="G490" s="63"/>
      <c r="H490" s="63"/>
      <c r="I490" s="66"/>
      <c r="J490" s="63"/>
      <c r="K490" s="66"/>
      <c r="L490" s="66"/>
      <c r="M490" s="14"/>
    </row>
    <row r="491" spans="1:13" x14ac:dyDescent="0.25">
      <c r="A491" s="68"/>
      <c r="B491" s="63"/>
      <c r="C491" s="63"/>
      <c r="D491" s="63"/>
      <c r="E491" s="63"/>
      <c r="F491" s="63"/>
      <c r="G491" s="63"/>
      <c r="H491" s="63"/>
      <c r="I491" s="66"/>
      <c r="J491" s="63"/>
      <c r="K491" s="66"/>
      <c r="L491" s="66"/>
      <c r="M491" s="14"/>
    </row>
    <row r="492" spans="1:13" x14ac:dyDescent="0.25">
      <c r="A492" s="68"/>
      <c r="B492" s="63"/>
      <c r="C492" s="63"/>
      <c r="D492" s="63"/>
      <c r="E492" s="63"/>
      <c r="F492" s="63"/>
      <c r="G492" s="63"/>
      <c r="H492" s="63"/>
      <c r="I492" s="66"/>
      <c r="J492" s="63"/>
      <c r="K492" s="66"/>
      <c r="L492" s="66"/>
      <c r="M492" s="14"/>
    </row>
    <row r="493" spans="1:13" x14ac:dyDescent="0.25">
      <c r="A493" s="68"/>
      <c r="B493" s="63"/>
      <c r="C493" s="63"/>
      <c r="D493" s="63"/>
      <c r="E493" s="63"/>
      <c r="F493" s="63"/>
      <c r="G493" s="63"/>
      <c r="H493" s="63"/>
      <c r="I493" s="66"/>
      <c r="J493" s="63"/>
      <c r="K493" s="66"/>
      <c r="L493" s="66"/>
      <c r="M493" s="14"/>
    </row>
    <row r="494" spans="1:13" x14ac:dyDescent="0.25">
      <c r="A494" s="68"/>
      <c r="B494" s="63"/>
      <c r="C494" s="63"/>
      <c r="D494" s="63"/>
      <c r="E494" s="63"/>
      <c r="F494" s="63"/>
      <c r="G494" s="63"/>
      <c r="H494" s="63"/>
      <c r="I494" s="66"/>
      <c r="J494" s="63"/>
      <c r="K494" s="66"/>
      <c r="L494" s="66"/>
      <c r="M494" s="14"/>
    </row>
    <row r="495" spans="1:13" x14ac:dyDescent="0.25">
      <c r="A495" s="68"/>
      <c r="B495" s="63"/>
      <c r="C495" s="63"/>
      <c r="D495" s="63"/>
      <c r="E495" s="63"/>
      <c r="F495" s="63"/>
      <c r="G495" s="63"/>
      <c r="H495" s="63"/>
      <c r="I495" s="66"/>
      <c r="J495" s="63"/>
      <c r="K495" s="66"/>
      <c r="L495" s="66"/>
      <c r="M495" s="14"/>
    </row>
    <row r="496" spans="1:13" x14ac:dyDescent="0.25">
      <c r="A496" s="68"/>
      <c r="B496" s="63"/>
      <c r="C496" s="63"/>
      <c r="D496" s="63"/>
      <c r="E496" s="63"/>
      <c r="F496" s="63"/>
      <c r="G496" s="63"/>
      <c r="H496" s="63"/>
      <c r="I496" s="66"/>
      <c r="J496" s="63"/>
      <c r="K496" s="66"/>
      <c r="L496" s="66"/>
      <c r="M496" s="14"/>
    </row>
    <row r="497" spans="1:13" x14ac:dyDescent="0.25">
      <c r="A497" s="68"/>
      <c r="B497" s="63"/>
      <c r="C497" s="63"/>
      <c r="D497" s="63"/>
      <c r="E497" s="63"/>
      <c r="F497" s="63"/>
      <c r="G497" s="63"/>
      <c r="H497" s="63"/>
      <c r="I497" s="66"/>
      <c r="J497" s="63"/>
      <c r="K497" s="66"/>
      <c r="L497" s="66"/>
      <c r="M497" s="14"/>
    </row>
    <row r="498" spans="1:13" x14ac:dyDescent="0.25">
      <c r="A498" s="68"/>
      <c r="B498" s="63"/>
      <c r="C498" s="63"/>
      <c r="D498" s="63"/>
      <c r="E498" s="63"/>
      <c r="F498" s="63"/>
      <c r="G498" s="63"/>
      <c r="H498" s="63"/>
      <c r="I498" s="66"/>
      <c r="J498" s="63"/>
      <c r="K498" s="66"/>
      <c r="L498" s="66"/>
      <c r="M498" s="14"/>
    </row>
    <row r="499" spans="1:13" x14ac:dyDescent="0.25">
      <c r="A499" s="68"/>
      <c r="B499" s="63"/>
      <c r="C499" s="63"/>
      <c r="D499" s="63"/>
      <c r="E499" s="63"/>
      <c r="F499" s="63"/>
      <c r="G499" s="63"/>
      <c r="H499" s="63"/>
      <c r="I499" s="66"/>
      <c r="J499" s="63"/>
      <c r="K499" s="66"/>
      <c r="L499" s="66"/>
      <c r="M499" s="14"/>
    </row>
    <row r="500" spans="1:13" x14ac:dyDescent="0.25">
      <c r="A500" s="68"/>
      <c r="B500" s="63"/>
      <c r="C500" s="63"/>
      <c r="D500" s="63"/>
      <c r="E500" s="63"/>
      <c r="F500" s="63"/>
      <c r="G500" s="63"/>
      <c r="H500" s="63"/>
      <c r="I500" s="66"/>
      <c r="J500" s="63"/>
      <c r="K500" s="66"/>
      <c r="L500" s="66"/>
      <c r="M500" s="14"/>
    </row>
    <row r="501" spans="1:13" x14ac:dyDescent="0.25">
      <c r="A501" s="68"/>
      <c r="B501" s="63"/>
      <c r="C501" s="63"/>
      <c r="D501" s="63"/>
      <c r="E501" s="63"/>
      <c r="F501" s="63"/>
      <c r="G501" s="63"/>
      <c r="H501" s="63"/>
      <c r="I501" s="66"/>
      <c r="J501" s="63"/>
      <c r="K501" s="66"/>
      <c r="L501" s="66"/>
      <c r="M501" s="14"/>
    </row>
    <row r="502" spans="1:13" x14ac:dyDescent="0.25">
      <c r="A502" s="68"/>
      <c r="B502" s="63"/>
      <c r="C502" s="63"/>
      <c r="D502" s="63"/>
      <c r="E502" s="63"/>
      <c r="F502" s="63"/>
      <c r="G502" s="63"/>
      <c r="H502" s="63"/>
      <c r="I502" s="66"/>
      <c r="J502" s="63"/>
      <c r="K502" s="66"/>
      <c r="L502" s="66"/>
      <c r="M502" s="14"/>
    </row>
    <row r="503" spans="1:13" x14ac:dyDescent="0.25">
      <c r="A503" s="68"/>
      <c r="B503" s="63"/>
      <c r="C503" s="63"/>
      <c r="D503" s="63"/>
      <c r="E503" s="63"/>
      <c r="F503" s="63"/>
      <c r="G503" s="63"/>
      <c r="H503" s="63"/>
      <c r="I503" s="66"/>
      <c r="J503" s="63"/>
      <c r="K503" s="66"/>
      <c r="L503" s="66"/>
      <c r="M503" s="14"/>
    </row>
    <row r="504" spans="1:13" x14ac:dyDescent="0.25">
      <c r="A504" s="68"/>
      <c r="B504" s="63"/>
      <c r="C504" s="63"/>
      <c r="D504" s="63"/>
      <c r="E504" s="63"/>
      <c r="F504" s="63"/>
      <c r="G504" s="63"/>
      <c r="H504" s="63"/>
      <c r="I504" s="66"/>
      <c r="J504" s="63"/>
      <c r="K504" s="66"/>
      <c r="L504" s="66"/>
      <c r="M504" s="14"/>
    </row>
    <row r="505" spans="1:13" x14ac:dyDescent="0.25">
      <c r="A505" s="68"/>
      <c r="B505" s="63"/>
      <c r="C505" s="63"/>
      <c r="D505" s="63"/>
      <c r="E505" s="63"/>
      <c r="F505" s="63"/>
      <c r="G505" s="63"/>
      <c r="H505" s="63"/>
      <c r="I505" s="66"/>
      <c r="J505" s="63"/>
      <c r="K505" s="66"/>
      <c r="L505" s="66"/>
      <c r="M505" s="14"/>
    </row>
    <row r="506" spans="1:13" x14ac:dyDescent="0.25">
      <c r="A506" s="68"/>
      <c r="B506" s="63"/>
      <c r="C506" s="63"/>
      <c r="D506" s="63"/>
      <c r="E506" s="63"/>
      <c r="F506" s="63"/>
      <c r="G506" s="63"/>
      <c r="H506" s="63"/>
      <c r="I506" s="66"/>
      <c r="J506" s="63"/>
      <c r="K506" s="66"/>
      <c r="L506" s="66"/>
      <c r="M506" s="14"/>
    </row>
    <row r="507" spans="1:13" x14ac:dyDescent="0.25">
      <c r="A507" s="68"/>
      <c r="B507" s="63"/>
      <c r="C507" s="63"/>
      <c r="D507" s="63"/>
      <c r="E507" s="63"/>
      <c r="F507" s="63"/>
      <c r="G507" s="63"/>
      <c r="H507" s="63"/>
      <c r="I507" s="66"/>
      <c r="J507" s="63"/>
      <c r="K507" s="66"/>
      <c r="L507" s="66"/>
      <c r="M507" s="14"/>
    </row>
    <row r="508" spans="1:13" x14ac:dyDescent="0.25">
      <c r="A508" s="68"/>
      <c r="B508" s="63"/>
      <c r="C508" s="63"/>
      <c r="D508" s="63"/>
      <c r="E508" s="63"/>
      <c r="F508" s="63"/>
      <c r="G508" s="63"/>
      <c r="H508" s="63"/>
      <c r="I508" s="66"/>
      <c r="J508" s="63"/>
      <c r="K508" s="66"/>
      <c r="L508" s="66"/>
      <c r="M508" s="14"/>
    </row>
    <row r="509" spans="1:13" x14ac:dyDescent="0.25">
      <c r="A509" s="68"/>
      <c r="B509" s="63"/>
      <c r="C509" s="63"/>
      <c r="D509" s="63"/>
      <c r="E509" s="63"/>
      <c r="F509" s="63"/>
      <c r="G509" s="63"/>
      <c r="H509" s="63"/>
      <c r="I509" s="66"/>
      <c r="J509" s="63"/>
      <c r="K509" s="66"/>
      <c r="L509" s="66"/>
      <c r="M509" s="14"/>
    </row>
    <row r="510" spans="1:13" x14ac:dyDescent="0.25">
      <c r="A510" s="68"/>
      <c r="B510" s="63"/>
      <c r="C510" s="63"/>
      <c r="D510" s="63"/>
      <c r="E510" s="63"/>
      <c r="F510" s="63"/>
      <c r="G510" s="63"/>
      <c r="H510" s="63"/>
      <c r="I510" s="66"/>
      <c r="J510" s="63"/>
      <c r="K510" s="66"/>
      <c r="L510" s="66"/>
      <c r="M510" s="14"/>
    </row>
    <row r="511" spans="1:13" x14ac:dyDescent="0.25">
      <c r="A511" s="68"/>
      <c r="B511" s="63"/>
      <c r="C511" s="63"/>
      <c r="D511" s="63"/>
      <c r="E511" s="63"/>
      <c r="F511" s="63"/>
      <c r="G511" s="63"/>
      <c r="H511" s="63"/>
      <c r="I511" s="66"/>
      <c r="J511" s="63"/>
      <c r="K511" s="66"/>
      <c r="L511" s="66"/>
      <c r="M511" s="14"/>
    </row>
    <row r="512" spans="1:13" x14ac:dyDescent="0.25">
      <c r="A512" s="68"/>
      <c r="B512" s="63"/>
      <c r="C512" s="63"/>
      <c r="D512" s="63"/>
      <c r="E512" s="63"/>
      <c r="F512" s="63"/>
      <c r="G512" s="63"/>
      <c r="H512" s="63"/>
      <c r="I512" s="66"/>
      <c r="J512" s="63"/>
      <c r="K512" s="66"/>
      <c r="L512" s="66"/>
      <c r="M512" s="14"/>
    </row>
    <row r="513" spans="1:13" x14ac:dyDescent="0.25">
      <c r="A513" s="68"/>
      <c r="B513" s="63"/>
      <c r="C513" s="63"/>
      <c r="D513" s="63"/>
      <c r="E513" s="63"/>
      <c r="F513" s="63"/>
      <c r="G513" s="63"/>
      <c r="H513" s="63"/>
      <c r="I513" s="66"/>
      <c r="J513" s="63"/>
      <c r="K513" s="66"/>
      <c r="L513" s="66"/>
      <c r="M513" s="14"/>
    </row>
    <row r="514" spans="1:13" x14ac:dyDescent="0.25">
      <c r="A514" s="68"/>
      <c r="B514" s="63"/>
      <c r="C514" s="63"/>
      <c r="D514" s="63"/>
      <c r="E514" s="63"/>
      <c r="F514" s="63"/>
      <c r="G514" s="63"/>
      <c r="H514" s="63"/>
      <c r="I514" s="66"/>
      <c r="J514" s="63"/>
      <c r="K514" s="66"/>
      <c r="L514" s="66"/>
      <c r="M514" s="14"/>
    </row>
    <row r="515" spans="1:13" x14ac:dyDescent="0.25">
      <c r="A515" s="68"/>
      <c r="B515" s="63"/>
      <c r="C515" s="63"/>
      <c r="D515" s="63"/>
      <c r="E515" s="63"/>
      <c r="F515" s="63"/>
      <c r="G515" s="63"/>
      <c r="H515" s="63"/>
      <c r="I515" s="66"/>
      <c r="J515" s="63"/>
      <c r="K515" s="66"/>
      <c r="L515" s="66"/>
      <c r="M515" s="14"/>
    </row>
    <row r="516" spans="1:13" x14ac:dyDescent="0.25">
      <c r="A516" s="68"/>
      <c r="B516" s="63"/>
      <c r="C516" s="63"/>
      <c r="D516" s="63"/>
      <c r="E516" s="63"/>
      <c r="F516" s="63"/>
      <c r="G516" s="63"/>
      <c r="H516" s="63"/>
      <c r="I516" s="66"/>
      <c r="J516" s="63"/>
      <c r="K516" s="66"/>
      <c r="L516" s="66"/>
      <c r="M516" s="14"/>
    </row>
    <row r="517" spans="1:13" x14ac:dyDescent="0.25">
      <c r="A517" s="68"/>
      <c r="B517" s="63"/>
      <c r="C517" s="63"/>
      <c r="D517" s="63"/>
      <c r="E517" s="63"/>
      <c r="F517" s="63"/>
      <c r="G517" s="63"/>
      <c r="H517" s="63"/>
      <c r="I517" s="66"/>
      <c r="J517" s="63"/>
      <c r="K517" s="66"/>
      <c r="L517" s="66"/>
      <c r="M517" s="14"/>
    </row>
    <row r="518" spans="1:13" x14ac:dyDescent="0.25">
      <c r="A518" s="68"/>
      <c r="B518" s="63"/>
      <c r="C518" s="63"/>
      <c r="D518" s="63"/>
      <c r="E518" s="63"/>
      <c r="F518" s="63"/>
      <c r="G518" s="63"/>
      <c r="H518" s="63"/>
      <c r="I518" s="66"/>
      <c r="J518" s="63"/>
      <c r="K518" s="66"/>
      <c r="L518" s="66"/>
      <c r="M518" s="14"/>
    </row>
    <row r="519" spans="1:13" x14ac:dyDescent="0.25">
      <c r="A519" s="68"/>
      <c r="B519" s="63"/>
      <c r="C519" s="63"/>
      <c r="D519" s="63"/>
      <c r="E519" s="63"/>
      <c r="F519" s="63"/>
      <c r="G519" s="63"/>
      <c r="H519" s="63"/>
      <c r="I519" s="66"/>
      <c r="J519" s="63"/>
      <c r="K519" s="66"/>
      <c r="L519" s="66"/>
      <c r="M519" s="14"/>
    </row>
    <row r="520" spans="1:13" x14ac:dyDescent="0.25">
      <c r="A520" s="68"/>
      <c r="B520" s="63"/>
      <c r="C520" s="63"/>
      <c r="D520" s="63"/>
      <c r="E520" s="63"/>
      <c r="F520" s="63"/>
      <c r="G520" s="63"/>
      <c r="H520" s="63"/>
      <c r="I520" s="66"/>
      <c r="J520" s="63"/>
      <c r="K520" s="66"/>
      <c r="L520" s="66"/>
      <c r="M520" s="14"/>
    </row>
    <row r="521" spans="1:13" x14ac:dyDescent="0.25">
      <c r="A521" s="68"/>
      <c r="B521" s="63"/>
      <c r="C521" s="63"/>
      <c r="D521" s="63"/>
      <c r="E521" s="63"/>
      <c r="F521" s="63"/>
      <c r="G521" s="63"/>
      <c r="H521" s="63"/>
      <c r="I521" s="66"/>
      <c r="J521" s="63"/>
      <c r="K521" s="66"/>
      <c r="L521" s="66"/>
      <c r="M521" s="14"/>
    </row>
    <row r="522" spans="1:13" x14ac:dyDescent="0.25">
      <c r="A522" s="68"/>
      <c r="B522" s="63"/>
      <c r="C522" s="63"/>
      <c r="D522" s="63"/>
      <c r="E522" s="63"/>
      <c r="F522" s="63"/>
      <c r="G522" s="63"/>
      <c r="H522" s="63"/>
      <c r="I522" s="66"/>
      <c r="J522" s="63"/>
      <c r="K522" s="66"/>
      <c r="L522" s="66"/>
      <c r="M522" s="14"/>
    </row>
    <row r="523" spans="1:13" x14ac:dyDescent="0.25">
      <c r="A523" s="68"/>
      <c r="B523" s="63"/>
      <c r="C523" s="63"/>
      <c r="D523" s="63"/>
      <c r="E523" s="63"/>
      <c r="F523" s="63"/>
      <c r="G523" s="63"/>
      <c r="H523" s="63"/>
      <c r="I523" s="66"/>
      <c r="J523" s="63"/>
      <c r="K523" s="66"/>
      <c r="L523" s="66"/>
      <c r="M523" s="14"/>
    </row>
    <row r="524" spans="1:13" x14ac:dyDescent="0.25">
      <c r="A524" s="68"/>
      <c r="B524" s="63"/>
      <c r="C524" s="63"/>
      <c r="D524" s="63"/>
      <c r="E524" s="63"/>
      <c r="F524" s="63"/>
      <c r="G524" s="63"/>
      <c r="H524" s="63"/>
      <c r="I524" s="66"/>
      <c r="J524" s="63"/>
      <c r="K524" s="66"/>
      <c r="L524" s="66"/>
      <c r="M524" s="14"/>
    </row>
    <row r="525" spans="1:13" x14ac:dyDescent="0.25">
      <c r="A525" s="68"/>
      <c r="B525" s="63"/>
      <c r="C525" s="63"/>
      <c r="D525" s="63"/>
      <c r="E525" s="63"/>
      <c r="F525" s="63"/>
      <c r="G525" s="63"/>
      <c r="H525" s="63"/>
      <c r="I525" s="66"/>
      <c r="J525" s="63"/>
      <c r="K525" s="66"/>
      <c r="L525" s="66"/>
      <c r="M525" s="14"/>
    </row>
    <row r="526" spans="1:13" x14ac:dyDescent="0.25">
      <c r="A526" s="68"/>
      <c r="B526" s="63"/>
      <c r="C526" s="63"/>
      <c r="D526" s="63"/>
      <c r="E526" s="63"/>
      <c r="F526" s="63"/>
      <c r="G526" s="63"/>
      <c r="H526" s="63"/>
      <c r="I526" s="66"/>
      <c r="J526" s="63"/>
      <c r="K526" s="66"/>
      <c r="L526" s="66"/>
      <c r="M526" s="14"/>
    </row>
    <row r="527" spans="1:13" x14ac:dyDescent="0.25">
      <c r="A527" s="68"/>
      <c r="B527" s="63"/>
      <c r="C527" s="63"/>
      <c r="D527" s="63"/>
      <c r="E527" s="63"/>
      <c r="F527" s="63"/>
      <c r="G527" s="63"/>
      <c r="H527" s="63"/>
      <c r="I527" s="66"/>
      <c r="J527" s="63"/>
      <c r="K527" s="66"/>
      <c r="L527" s="66"/>
      <c r="M527" s="14"/>
    </row>
    <row r="528" spans="1:13" x14ac:dyDescent="0.25">
      <c r="A528" s="68"/>
      <c r="B528" s="63"/>
      <c r="C528" s="63"/>
      <c r="D528" s="63"/>
      <c r="E528" s="63"/>
      <c r="F528" s="63"/>
      <c r="G528" s="63"/>
      <c r="H528" s="63"/>
      <c r="I528" s="66"/>
      <c r="J528" s="63"/>
      <c r="K528" s="66"/>
      <c r="L528" s="66"/>
      <c r="M528" s="14"/>
    </row>
    <row r="529" spans="1:13" x14ac:dyDescent="0.25">
      <c r="A529" s="68"/>
      <c r="B529" s="63"/>
      <c r="C529" s="63"/>
      <c r="D529" s="63"/>
      <c r="E529" s="63"/>
      <c r="F529" s="63"/>
      <c r="G529" s="63"/>
      <c r="H529" s="63"/>
      <c r="I529" s="66"/>
      <c r="J529" s="63"/>
      <c r="K529" s="66"/>
      <c r="L529" s="66"/>
      <c r="M529" s="14"/>
    </row>
    <row r="530" spans="1:13" x14ac:dyDescent="0.25">
      <c r="A530" s="68"/>
      <c r="B530" s="63"/>
      <c r="C530" s="63"/>
      <c r="D530" s="63"/>
      <c r="E530" s="63"/>
      <c r="F530" s="63"/>
      <c r="G530" s="63"/>
      <c r="H530" s="63"/>
      <c r="I530" s="66"/>
      <c r="J530" s="63"/>
      <c r="K530" s="66"/>
      <c r="L530" s="66"/>
      <c r="M530" s="14"/>
    </row>
    <row r="531" spans="1:13" x14ac:dyDescent="0.25">
      <c r="A531" s="68"/>
      <c r="B531" s="63"/>
      <c r="C531" s="63"/>
      <c r="D531" s="63"/>
      <c r="E531" s="63"/>
      <c r="F531" s="63"/>
      <c r="G531" s="63"/>
      <c r="H531" s="63"/>
      <c r="I531" s="66"/>
      <c r="J531" s="63"/>
      <c r="K531" s="66"/>
      <c r="L531" s="66"/>
      <c r="M531" s="14"/>
    </row>
    <row r="532" spans="1:13" x14ac:dyDescent="0.25">
      <c r="A532" s="68"/>
      <c r="B532" s="63"/>
      <c r="C532" s="63"/>
      <c r="D532" s="63"/>
      <c r="E532" s="63"/>
      <c r="F532" s="63"/>
      <c r="G532" s="63"/>
      <c r="H532" s="63"/>
      <c r="I532" s="66"/>
      <c r="J532" s="63"/>
      <c r="K532" s="66"/>
      <c r="L532" s="66"/>
      <c r="M532" s="14"/>
    </row>
    <row r="533" spans="1:13" x14ac:dyDescent="0.25">
      <c r="A533" s="68"/>
      <c r="B533" s="63"/>
      <c r="C533" s="63"/>
      <c r="D533" s="63"/>
      <c r="E533" s="63"/>
      <c r="F533" s="63"/>
      <c r="G533" s="63"/>
      <c r="H533" s="63"/>
      <c r="I533" s="66"/>
      <c r="J533" s="63"/>
      <c r="K533" s="66"/>
      <c r="L533" s="66"/>
      <c r="M533" s="14"/>
    </row>
    <row r="534" spans="1:13" x14ac:dyDescent="0.25">
      <c r="A534" s="68"/>
      <c r="B534" s="63"/>
      <c r="C534" s="63"/>
      <c r="D534" s="63"/>
      <c r="E534" s="63"/>
      <c r="F534" s="63"/>
      <c r="G534" s="63"/>
      <c r="H534" s="63"/>
      <c r="I534" s="66"/>
      <c r="J534" s="63"/>
      <c r="K534" s="66"/>
      <c r="L534" s="66"/>
      <c r="M534" s="14"/>
    </row>
    <row r="535" spans="1:13" x14ac:dyDescent="0.25">
      <c r="A535" s="68"/>
      <c r="B535" s="63"/>
      <c r="C535" s="63"/>
      <c r="D535" s="63"/>
      <c r="E535" s="63"/>
      <c r="F535" s="63"/>
      <c r="G535" s="63"/>
      <c r="H535" s="63"/>
      <c r="I535" s="66"/>
      <c r="J535" s="63"/>
      <c r="K535" s="66"/>
      <c r="L535" s="66"/>
      <c r="M535" s="14"/>
    </row>
    <row r="536" spans="1:13" x14ac:dyDescent="0.25">
      <c r="A536" s="68"/>
      <c r="B536" s="63"/>
      <c r="C536" s="63"/>
      <c r="D536" s="63"/>
      <c r="E536" s="63"/>
      <c r="F536" s="63"/>
      <c r="G536" s="63"/>
      <c r="H536" s="63"/>
      <c r="I536" s="66"/>
      <c r="J536" s="63"/>
      <c r="K536" s="66"/>
      <c r="L536" s="66"/>
      <c r="M536" s="14"/>
    </row>
    <row r="537" spans="1:13" x14ac:dyDescent="0.25">
      <c r="A537" s="68"/>
      <c r="B537" s="63"/>
      <c r="C537" s="63"/>
      <c r="D537" s="63"/>
      <c r="E537" s="63"/>
      <c r="F537" s="63"/>
      <c r="G537" s="63"/>
      <c r="H537" s="63"/>
      <c r="I537" s="66"/>
      <c r="J537" s="63"/>
      <c r="K537" s="66"/>
      <c r="L537" s="66"/>
      <c r="M537" s="14"/>
    </row>
    <row r="538" spans="1:13" x14ac:dyDescent="0.25">
      <c r="A538" s="68"/>
      <c r="B538" s="63"/>
      <c r="C538" s="63"/>
      <c r="D538" s="63"/>
      <c r="E538" s="63"/>
      <c r="F538" s="63"/>
      <c r="G538" s="63"/>
      <c r="H538" s="63"/>
      <c r="I538" s="66"/>
      <c r="J538" s="63"/>
      <c r="K538" s="66"/>
      <c r="L538" s="66"/>
      <c r="M538" s="14"/>
    </row>
    <row r="539" spans="1:13" x14ac:dyDescent="0.25">
      <c r="A539" s="68"/>
      <c r="B539" s="63"/>
      <c r="C539" s="63"/>
      <c r="D539" s="63"/>
      <c r="E539" s="63"/>
      <c r="F539" s="63"/>
      <c r="G539" s="63"/>
      <c r="H539" s="63"/>
      <c r="I539" s="66"/>
      <c r="J539" s="63"/>
      <c r="K539" s="66"/>
      <c r="L539" s="66"/>
      <c r="M539" s="14"/>
    </row>
    <row r="540" spans="1:13" x14ac:dyDescent="0.25">
      <c r="A540" s="68"/>
      <c r="B540" s="63"/>
      <c r="C540" s="63"/>
      <c r="D540" s="63"/>
      <c r="E540" s="63"/>
      <c r="F540" s="63"/>
      <c r="G540" s="63"/>
      <c r="H540" s="63"/>
      <c r="I540" s="66"/>
      <c r="J540" s="63"/>
      <c r="K540" s="66"/>
      <c r="L540" s="66"/>
      <c r="M540" s="14"/>
    </row>
    <row r="541" spans="1:13" x14ac:dyDescent="0.25">
      <c r="A541" s="68"/>
      <c r="B541" s="63"/>
      <c r="C541" s="63"/>
      <c r="D541" s="63"/>
      <c r="E541" s="63"/>
      <c r="F541" s="63"/>
      <c r="G541" s="63"/>
      <c r="H541" s="63"/>
      <c r="I541" s="66"/>
      <c r="J541" s="63"/>
      <c r="K541" s="66"/>
      <c r="L541" s="66"/>
      <c r="M541" s="14"/>
    </row>
    <row r="542" spans="1:13" x14ac:dyDescent="0.25">
      <c r="A542" s="68"/>
      <c r="B542" s="63"/>
      <c r="C542" s="63"/>
      <c r="D542" s="63"/>
      <c r="E542" s="63"/>
      <c r="F542" s="63"/>
      <c r="G542" s="63"/>
      <c r="H542" s="63"/>
      <c r="I542" s="66"/>
      <c r="J542" s="63"/>
      <c r="K542" s="66"/>
      <c r="L542" s="66"/>
      <c r="M542" s="14"/>
    </row>
    <row r="543" spans="1:13" x14ac:dyDescent="0.25">
      <c r="A543" s="68"/>
      <c r="B543" s="63"/>
      <c r="C543" s="63"/>
      <c r="D543" s="63"/>
      <c r="E543" s="63"/>
      <c r="F543" s="63"/>
      <c r="G543" s="63"/>
      <c r="H543" s="63"/>
      <c r="I543" s="66"/>
      <c r="J543" s="63"/>
      <c r="K543" s="66"/>
      <c r="L543" s="66"/>
      <c r="M543" s="14"/>
    </row>
    <row r="544" spans="1:13" x14ac:dyDescent="0.25">
      <c r="A544" s="68"/>
      <c r="B544" s="63"/>
      <c r="C544" s="63"/>
      <c r="D544" s="63"/>
      <c r="E544" s="63"/>
      <c r="F544" s="63"/>
      <c r="G544" s="63"/>
      <c r="H544" s="63"/>
      <c r="I544" s="66"/>
      <c r="J544" s="63"/>
      <c r="K544" s="66"/>
      <c r="L544" s="66"/>
      <c r="M544" s="14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workbookViewId="0">
      <selection sqref="A1:XFD1048576"/>
    </sheetView>
  </sheetViews>
  <sheetFormatPr baseColWidth="10" defaultRowHeight="15" x14ac:dyDescent="0.25"/>
  <cols>
    <col min="1" max="1" width="18.42578125" bestFit="1" customWidth="1"/>
    <col min="2" max="2" width="14.7109375" bestFit="1" customWidth="1"/>
    <col min="3" max="3" width="56.85546875" customWidth="1"/>
    <col min="4" max="4" width="13.140625" customWidth="1"/>
    <col min="6" max="6" width="24.85546875" customWidth="1"/>
    <col min="7" max="7" width="11" bestFit="1" customWidth="1"/>
    <col min="8" max="8" width="14.42578125" bestFit="1" customWidth="1"/>
    <col min="9" max="9" width="30.42578125" customWidth="1"/>
    <col min="12" max="12" width="14" customWidth="1"/>
  </cols>
  <sheetData>
    <row r="1" spans="1:13" ht="16.5" customHeight="1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3" ht="16.5" customHeight="1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3" ht="16.5" customHeight="1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3" ht="16.5" customHeight="1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3" ht="16.5" customHeight="1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3" ht="16.5" customHeight="1" x14ac:dyDescent="0.25">
      <c r="A6" s="93" t="s">
        <v>1592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3" ht="16.5" customHeight="1" x14ac:dyDescent="0.25">
      <c r="A7" s="93" t="s">
        <v>1593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32.25" thickBot="1" x14ac:dyDescent="0.3">
      <c r="A9" s="42" t="s">
        <v>1294</v>
      </c>
      <c r="B9" s="42" t="s">
        <v>442</v>
      </c>
      <c r="C9" s="42" t="s">
        <v>56</v>
      </c>
      <c r="D9" s="42" t="s">
        <v>1295</v>
      </c>
      <c r="E9" s="42" t="s">
        <v>1296</v>
      </c>
      <c r="F9" s="42" t="s">
        <v>1297</v>
      </c>
      <c r="G9" s="42" t="s">
        <v>260</v>
      </c>
      <c r="H9" s="42" t="s">
        <v>150</v>
      </c>
      <c r="I9" s="42" t="s">
        <v>204</v>
      </c>
      <c r="J9" s="42" t="s">
        <v>1298</v>
      </c>
      <c r="K9" s="42" t="s">
        <v>247</v>
      </c>
      <c r="L9" s="42" t="s">
        <v>1161</v>
      </c>
    </row>
    <row r="10" spans="1:13" x14ac:dyDescent="0.25">
      <c r="A10" s="61">
        <v>44747</v>
      </c>
      <c r="B10" t="s">
        <v>1200</v>
      </c>
      <c r="C10" t="s">
        <v>1201</v>
      </c>
      <c r="D10" s="62"/>
      <c r="E10" s="62" t="s">
        <v>1485</v>
      </c>
      <c r="F10" s="62" t="s">
        <v>1594</v>
      </c>
      <c r="G10" s="62">
        <v>2000079249</v>
      </c>
      <c r="H10" s="62" t="s">
        <v>1202</v>
      </c>
      <c r="I10" s="64" t="s">
        <v>1194</v>
      </c>
      <c r="J10" s="62">
        <v>1</v>
      </c>
      <c r="K10" s="64">
        <v>14583.66</v>
      </c>
      <c r="L10" s="64">
        <v>14583.66</v>
      </c>
      <c r="M10" s="14"/>
    </row>
    <row r="11" spans="1:13" x14ac:dyDescent="0.25">
      <c r="A11" s="61">
        <v>44747</v>
      </c>
      <c r="B11" t="s">
        <v>1200</v>
      </c>
      <c r="C11" t="s">
        <v>1201</v>
      </c>
      <c r="D11" s="63"/>
      <c r="E11" s="65" t="s">
        <v>1485</v>
      </c>
      <c r="F11" s="63" t="s">
        <v>1594</v>
      </c>
      <c r="G11" s="63">
        <v>2000079250</v>
      </c>
      <c r="H11" s="63" t="s">
        <v>1202</v>
      </c>
      <c r="I11" s="66" t="s">
        <v>1194</v>
      </c>
      <c r="J11" s="63">
        <v>1</v>
      </c>
      <c r="K11" s="66">
        <v>14583.66</v>
      </c>
      <c r="L11" s="66">
        <v>14583.66</v>
      </c>
      <c r="M11" s="14"/>
    </row>
    <row r="12" spans="1:13" x14ac:dyDescent="0.25">
      <c r="A12" s="61">
        <v>44747</v>
      </c>
      <c r="B12" t="s">
        <v>1200</v>
      </c>
      <c r="C12" t="s">
        <v>1201</v>
      </c>
      <c r="D12" s="63"/>
      <c r="E12" s="63" t="s">
        <v>1485</v>
      </c>
      <c r="F12" s="63" t="s">
        <v>1594</v>
      </c>
      <c r="G12" s="63">
        <v>2000079251</v>
      </c>
      <c r="H12" s="63" t="s">
        <v>1202</v>
      </c>
      <c r="I12" s="66" t="s">
        <v>1194</v>
      </c>
      <c r="J12" s="63">
        <v>1</v>
      </c>
      <c r="K12" s="66">
        <v>14583.66</v>
      </c>
      <c r="L12" s="66">
        <v>14583.66</v>
      </c>
      <c r="M12" s="14"/>
    </row>
    <row r="13" spans="1:13" x14ac:dyDescent="0.25">
      <c r="A13" s="61">
        <v>44747</v>
      </c>
      <c r="B13" t="s">
        <v>1200</v>
      </c>
      <c r="C13" t="s">
        <v>1201</v>
      </c>
      <c r="D13" s="63"/>
      <c r="E13" s="63" t="s">
        <v>1485</v>
      </c>
      <c r="F13" s="63" t="s">
        <v>1594</v>
      </c>
      <c r="G13" s="63">
        <v>2000079252</v>
      </c>
      <c r="H13" s="63" t="s">
        <v>1202</v>
      </c>
      <c r="I13" s="66" t="s">
        <v>1194</v>
      </c>
      <c r="J13" s="63">
        <v>1</v>
      </c>
      <c r="K13" s="66">
        <v>14583.66</v>
      </c>
      <c r="L13" s="66">
        <v>14583.66</v>
      </c>
      <c r="M13" s="14"/>
    </row>
    <row r="14" spans="1:13" x14ac:dyDescent="0.25">
      <c r="A14" s="61">
        <v>44747</v>
      </c>
      <c r="B14" t="s">
        <v>1200</v>
      </c>
      <c r="C14" t="s">
        <v>1201</v>
      </c>
      <c r="D14" s="63"/>
      <c r="E14" s="63" t="s">
        <v>1485</v>
      </c>
      <c r="F14" s="63" t="s">
        <v>1594</v>
      </c>
      <c r="G14" s="63">
        <v>2000079253</v>
      </c>
      <c r="H14" s="63" t="s">
        <v>1202</v>
      </c>
      <c r="I14" s="66" t="s">
        <v>1194</v>
      </c>
      <c r="J14" s="63">
        <v>1</v>
      </c>
      <c r="K14" s="66">
        <v>14583.66</v>
      </c>
      <c r="L14" s="66">
        <v>14583.66</v>
      </c>
      <c r="M14" s="14"/>
    </row>
    <row r="15" spans="1:13" x14ac:dyDescent="0.25">
      <c r="A15" s="61">
        <v>44747</v>
      </c>
      <c r="B15" t="s">
        <v>1200</v>
      </c>
      <c r="C15" t="s">
        <v>1201</v>
      </c>
      <c r="D15" s="63"/>
      <c r="E15" s="63" t="s">
        <v>1485</v>
      </c>
      <c r="F15" s="63" t="s">
        <v>1594</v>
      </c>
      <c r="G15" s="63">
        <v>2000079254</v>
      </c>
      <c r="H15" s="63" t="s">
        <v>1202</v>
      </c>
      <c r="I15" s="66" t="s">
        <v>1194</v>
      </c>
      <c r="J15" s="63">
        <v>1</v>
      </c>
      <c r="K15" s="66">
        <v>14583.66</v>
      </c>
      <c r="L15" s="66">
        <v>14583.66</v>
      </c>
      <c r="M15" s="14"/>
    </row>
    <row r="16" spans="1:13" x14ac:dyDescent="0.25">
      <c r="A16" s="61">
        <v>44747</v>
      </c>
      <c r="B16" t="s">
        <v>1200</v>
      </c>
      <c r="C16" t="s">
        <v>1201</v>
      </c>
      <c r="D16" s="63"/>
      <c r="E16" s="63" t="s">
        <v>1485</v>
      </c>
      <c r="F16" s="63" t="s">
        <v>1594</v>
      </c>
      <c r="G16" s="63">
        <v>2000079255</v>
      </c>
      <c r="H16" s="63" t="s">
        <v>1202</v>
      </c>
      <c r="I16" s="66" t="s">
        <v>1194</v>
      </c>
      <c r="J16" s="63">
        <v>1</v>
      </c>
      <c r="K16" s="66">
        <v>14583.66</v>
      </c>
      <c r="L16" s="66">
        <v>14583.66</v>
      </c>
      <c r="M16" s="14"/>
    </row>
    <row r="17" spans="1:13" x14ac:dyDescent="0.25">
      <c r="A17" s="61">
        <v>44747</v>
      </c>
      <c r="B17" t="s">
        <v>1200</v>
      </c>
      <c r="C17" t="s">
        <v>1201</v>
      </c>
      <c r="D17" s="63"/>
      <c r="E17" s="63" t="s">
        <v>1485</v>
      </c>
      <c r="F17" s="63" t="s">
        <v>1594</v>
      </c>
      <c r="G17" s="63">
        <v>2000079256</v>
      </c>
      <c r="H17" s="63" t="s">
        <v>1202</v>
      </c>
      <c r="I17" s="66" t="s">
        <v>1194</v>
      </c>
      <c r="J17" s="63">
        <v>1</v>
      </c>
      <c r="K17" s="66">
        <v>14583.66</v>
      </c>
      <c r="L17" s="66">
        <v>14583.66</v>
      </c>
      <c r="M17" s="14"/>
    </row>
    <row r="18" spans="1:13" x14ac:dyDescent="0.25">
      <c r="A18" s="61">
        <v>44747</v>
      </c>
      <c r="B18" t="s">
        <v>1200</v>
      </c>
      <c r="C18" t="s">
        <v>1201</v>
      </c>
      <c r="D18" s="63"/>
      <c r="E18" s="63" t="s">
        <v>1485</v>
      </c>
      <c r="F18" s="63" t="s">
        <v>1594</v>
      </c>
      <c r="G18" s="63">
        <v>2000079257</v>
      </c>
      <c r="H18" s="63" t="s">
        <v>1202</v>
      </c>
      <c r="I18" s="66" t="s">
        <v>1194</v>
      </c>
      <c r="J18" s="63">
        <v>1</v>
      </c>
      <c r="K18" s="66">
        <v>14583.66</v>
      </c>
      <c r="L18" s="66">
        <v>14583.66</v>
      </c>
      <c r="M18" s="14"/>
    </row>
    <row r="19" spans="1:13" x14ac:dyDescent="0.25">
      <c r="A19" s="61">
        <v>44747</v>
      </c>
      <c r="B19" t="s">
        <v>1200</v>
      </c>
      <c r="C19" t="s">
        <v>1201</v>
      </c>
      <c r="D19" s="63"/>
      <c r="E19" s="63" t="s">
        <v>1485</v>
      </c>
      <c r="F19" s="63" t="s">
        <v>1594</v>
      </c>
      <c r="G19" s="63">
        <v>2000079258</v>
      </c>
      <c r="H19" s="63" t="s">
        <v>1202</v>
      </c>
      <c r="I19" s="66" t="s">
        <v>1194</v>
      </c>
      <c r="J19" s="63">
        <v>1</v>
      </c>
      <c r="K19" s="66">
        <v>14583.66</v>
      </c>
      <c r="L19" s="66">
        <v>14583.66</v>
      </c>
      <c r="M19" s="14"/>
    </row>
    <row r="20" spans="1:13" x14ac:dyDescent="0.25">
      <c r="A20" s="61">
        <v>44747</v>
      </c>
      <c r="B20" t="s">
        <v>1200</v>
      </c>
      <c r="C20" t="s">
        <v>1201</v>
      </c>
      <c r="D20" s="63"/>
      <c r="E20" s="63" t="s">
        <v>1485</v>
      </c>
      <c r="F20" s="63" t="s">
        <v>1594</v>
      </c>
      <c r="G20" s="63">
        <v>2000079259</v>
      </c>
      <c r="H20" s="63" t="s">
        <v>1202</v>
      </c>
      <c r="I20" s="66" t="s">
        <v>1194</v>
      </c>
      <c r="J20" s="63">
        <v>1</v>
      </c>
      <c r="K20" s="66">
        <v>14583.66</v>
      </c>
      <c r="L20" s="66">
        <v>14583.66</v>
      </c>
      <c r="M20" s="14"/>
    </row>
    <row r="21" spans="1:13" x14ac:dyDescent="0.25">
      <c r="A21" s="61">
        <v>44747</v>
      </c>
      <c r="B21" t="s">
        <v>1200</v>
      </c>
      <c r="C21" t="s">
        <v>1201</v>
      </c>
      <c r="D21" s="63"/>
      <c r="E21" s="63" t="s">
        <v>1485</v>
      </c>
      <c r="F21" s="63" t="s">
        <v>1594</v>
      </c>
      <c r="G21" s="63">
        <v>2000079260</v>
      </c>
      <c r="H21" s="63" t="s">
        <v>1202</v>
      </c>
      <c r="I21" s="66" t="s">
        <v>1194</v>
      </c>
      <c r="J21" s="63">
        <v>1</v>
      </c>
      <c r="K21" s="66">
        <v>14583.66</v>
      </c>
      <c r="L21" s="66">
        <v>14583.66</v>
      </c>
      <c r="M21" s="14"/>
    </row>
    <row r="22" spans="1:13" x14ac:dyDescent="0.25">
      <c r="A22" s="61">
        <v>44747</v>
      </c>
      <c r="B22" t="s">
        <v>1200</v>
      </c>
      <c r="C22" t="s">
        <v>1201</v>
      </c>
      <c r="D22" s="63"/>
      <c r="E22" s="63" t="s">
        <v>1485</v>
      </c>
      <c r="F22" s="63" t="s">
        <v>1594</v>
      </c>
      <c r="G22" s="63">
        <v>2000079261</v>
      </c>
      <c r="H22" s="63" t="s">
        <v>1202</v>
      </c>
      <c r="I22" s="66" t="s">
        <v>1194</v>
      </c>
      <c r="J22" s="63">
        <v>1</v>
      </c>
      <c r="K22" s="66">
        <v>14583.66</v>
      </c>
      <c r="L22" s="66">
        <v>14583.66</v>
      </c>
      <c r="M22" s="14"/>
    </row>
    <row r="23" spans="1:13" x14ac:dyDescent="0.25">
      <c r="A23" s="61">
        <v>44747</v>
      </c>
      <c r="B23" t="s">
        <v>1200</v>
      </c>
      <c r="C23" t="s">
        <v>1201</v>
      </c>
      <c r="D23" s="63"/>
      <c r="E23" s="63" t="s">
        <v>1485</v>
      </c>
      <c r="F23" s="63" t="s">
        <v>1594</v>
      </c>
      <c r="G23" s="63">
        <v>2000079262</v>
      </c>
      <c r="H23" s="63" t="s">
        <v>1202</v>
      </c>
      <c r="I23" s="66" t="s">
        <v>1194</v>
      </c>
      <c r="J23" s="63">
        <v>1</v>
      </c>
      <c r="K23" s="66">
        <v>14583.66</v>
      </c>
      <c r="L23" s="66">
        <v>14583.66</v>
      </c>
      <c r="M23" s="14"/>
    </row>
    <row r="24" spans="1:13" x14ac:dyDescent="0.25">
      <c r="A24" s="61">
        <v>44747</v>
      </c>
      <c r="B24" t="s">
        <v>276</v>
      </c>
      <c r="C24" t="s">
        <v>277</v>
      </c>
      <c r="D24" s="63"/>
      <c r="E24" s="63" t="s">
        <v>1485</v>
      </c>
      <c r="F24" s="63" t="s">
        <v>1595</v>
      </c>
      <c r="G24" s="63">
        <v>755453</v>
      </c>
      <c r="H24" s="63" t="s">
        <v>1596</v>
      </c>
      <c r="I24" s="66" t="s">
        <v>1597</v>
      </c>
      <c r="J24" s="63">
        <v>104</v>
      </c>
      <c r="K24" s="66">
        <v>1669512</v>
      </c>
      <c r="L24" s="66">
        <v>16053</v>
      </c>
      <c r="M24" s="14"/>
    </row>
    <row r="25" spans="1:13" x14ac:dyDescent="0.25">
      <c r="A25" s="61">
        <v>44747</v>
      </c>
      <c r="B25" t="s">
        <v>716</v>
      </c>
      <c r="C25" t="s">
        <v>717</v>
      </c>
      <c r="D25" s="63"/>
      <c r="E25" s="63" t="s">
        <v>1485</v>
      </c>
      <c r="F25" s="63" t="s">
        <v>1598</v>
      </c>
      <c r="G25" s="63">
        <v>9166</v>
      </c>
      <c r="H25" s="63" t="s">
        <v>1599</v>
      </c>
      <c r="I25" s="66" t="s">
        <v>1600</v>
      </c>
      <c r="J25" s="63">
        <v>3000</v>
      </c>
      <c r="K25" s="66">
        <v>359235</v>
      </c>
      <c r="L25" s="66">
        <v>119.745</v>
      </c>
      <c r="M25" s="14"/>
    </row>
    <row r="26" spans="1:13" x14ac:dyDescent="0.25">
      <c r="A26" s="61">
        <v>44747</v>
      </c>
      <c r="B26" t="s">
        <v>1344</v>
      </c>
      <c r="C26" t="s">
        <v>1345</v>
      </c>
      <c r="D26" s="63"/>
      <c r="E26" s="63" t="s">
        <v>1485</v>
      </c>
      <c r="F26" s="63" t="s">
        <v>1601</v>
      </c>
      <c r="G26" s="63">
        <v>468</v>
      </c>
      <c r="H26" s="63" t="s">
        <v>1346</v>
      </c>
      <c r="I26" s="66" t="s">
        <v>1347</v>
      </c>
      <c r="J26" s="63">
        <v>270</v>
      </c>
      <c r="K26" s="66">
        <v>9180</v>
      </c>
      <c r="L26" s="66">
        <v>34</v>
      </c>
      <c r="M26" s="14"/>
    </row>
    <row r="27" spans="1:13" x14ac:dyDescent="0.25">
      <c r="A27" s="61">
        <v>44748</v>
      </c>
      <c r="B27" t="s">
        <v>1359</v>
      </c>
      <c r="C27" t="s">
        <v>1360</v>
      </c>
      <c r="D27" s="63"/>
      <c r="E27" s="63" t="s">
        <v>1485</v>
      </c>
      <c r="F27" s="63" t="s">
        <v>1598</v>
      </c>
      <c r="G27" s="63">
        <v>9338916427</v>
      </c>
      <c r="H27" s="63" t="s">
        <v>743</v>
      </c>
      <c r="I27" s="66" t="s">
        <v>225</v>
      </c>
      <c r="J27" s="63">
        <v>60</v>
      </c>
      <c r="K27" s="66">
        <v>113760</v>
      </c>
      <c r="L27" s="66">
        <v>1896</v>
      </c>
      <c r="M27" s="14"/>
    </row>
    <row r="28" spans="1:13" x14ac:dyDescent="0.25">
      <c r="A28" s="61">
        <v>44748</v>
      </c>
      <c r="B28" t="s">
        <v>1602</v>
      </c>
      <c r="C28" t="s">
        <v>1603</v>
      </c>
      <c r="D28" s="63"/>
      <c r="E28" s="63" t="s">
        <v>1485</v>
      </c>
      <c r="F28" s="63" t="s">
        <v>1604</v>
      </c>
      <c r="G28" s="63">
        <v>2530</v>
      </c>
      <c r="H28" s="63" t="s">
        <v>1605</v>
      </c>
      <c r="I28" s="66" t="s">
        <v>1606</v>
      </c>
      <c r="J28" s="63">
        <v>226</v>
      </c>
      <c r="K28" s="66">
        <v>78141.759999999995</v>
      </c>
      <c r="L28" s="66">
        <v>345.76</v>
      </c>
      <c r="M28" s="14"/>
    </row>
    <row r="29" spans="1:13" x14ac:dyDescent="0.25">
      <c r="A29" s="61">
        <v>44748</v>
      </c>
      <c r="B29" t="s">
        <v>813</v>
      </c>
      <c r="C29" t="s">
        <v>814</v>
      </c>
      <c r="D29" s="63"/>
      <c r="E29" s="63" t="s">
        <v>1485</v>
      </c>
      <c r="F29" s="63" t="s">
        <v>1607</v>
      </c>
      <c r="G29" s="63">
        <v>13428</v>
      </c>
      <c r="H29" s="63" t="s">
        <v>816</v>
      </c>
      <c r="I29" s="66" t="s">
        <v>812</v>
      </c>
      <c r="J29" s="63">
        <v>260</v>
      </c>
      <c r="K29" s="66">
        <v>12701</v>
      </c>
      <c r="L29" s="66">
        <v>48.85</v>
      </c>
      <c r="M29" s="14"/>
    </row>
    <row r="30" spans="1:13" x14ac:dyDescent="0.25">
      <c r="A30" s="61">
        <v>44748</v>
      </c>
      <c r="B30" t="s">
        <v>1608</v>
      </c>
      <c r="C30" t="s">
        <v>1609</v>
      </c>
      <c r="D30" s="63"/>
      <c r="E30" s="63" t="s">
        <v>1485</v>
      </c>
      <c r="F30" s="63" t="s">
        <v>1610</v>
      </c>
      <c r="G30" s="63">
        <v>3030064468</v>
      </c>
      <c r="H30" s="63" t="s">
        <v>1611</v>
      </c>
      <c r="I30" s="66" t="s">
        <v>1178</v>
      </c>
      <c r="J30" s="63">
        <v>1</v>
      </c>
      <c r="K30" s="66">
        <v>1223.8499999999999</v>
      </c>
      <c r="L30" s="66">
        <v>1223.8499999999999</v>
      </c>
      <c r="M30" s="14"/>
    </row>
    <row r="31" spans="1:13" x14ac:dyDescent="0.25">
      <c r="A31" s="61">
        <v>44748</v>
      </c>
      <c r="B31" t="s">
        <v>1608</v>
      </c>
      <c r="C31" t="s">
        <v>1609</v>
      </c>
      <c r="D31" s="63"/>
      <c r="E31" s="63" t="s">
        <v>1485</v>
      </c>
      <c r="F31" s="63" t="s">
        <v>1612</v>
      </c>
      <c r="G31" s="63">
        <v>3030064436</v>
      </c>
      <c r="H31" s="63" t="s">
        <v>1613</v>
      </c>
      <c r="I31" s="66" t="s">
        <v>1178</v>
      </c>
      <c r="J31" s="63">
        <v>2</v>
      </c>
      <c r="K31" s="66">
        <v>2447.6999999999998</v>
      </c>
      <c r="L31" s="66">
        <v>1223.8499999999999</v>
      </c>
      <c r="M31" s="14"/>
    </row>
    <row r="32" spans="1:13" x14ac:dyDescent="0.25">
      <c r="A32" s="61">
        <v>44748</v>
      </c>
      <c r="B32" t="s">
        <v>635</v>
      </c>
      <c r="C32" t="s">
        <v>636</v>
      </c>
      <c r="D32" s="63"/>
      <c r="E32" s="63" t="s">
        <v>1485</v>
      </c>
      <c r="F32" s="63" t="s">
        <v>1614</v>
      </c>
      <c r="G32" s="63">
        <v>9109</v>
      </c>
      <c r="H32" s="63" t="s">
        <v>638</v>
      </c>
      <c r="I32" s="66" t="s">
        <v>1600</v>
      </c>
      <c r="J32" s="63">
        <v>1</v>
      </c>
      <c r="K32" s="66">
        <v>41678.9</v>
      </c>
      <c r="L32" s="66">
        <v>41678.9</v>
      </c>
      <c r="M32" s="14"/>
    </row>
    <row r="33" spans="1:13" x14ac:dyDescent="0.25">
      <c r="A33" s="61">
        <v>44748</v>
      </c>
      <c r="B33" t="s">
        <v>635</v>
      </c>
      <c r="C33" t="s">
        <v>636</v>
      </c>
      <c r="D33" s="63"/>
      <c r="E33" s="63" t="s">
        <v>1485</v>
      </c>
      <c r="F33" s="63" t="s">
        <v>1614</v>
      </c>
      <c r="G33" s="63">
        <v>9110</v>
      </c>
      <c r="H33" s="63" t="s">
        <v>638</v>
      </c>
      <c r="I33" s="66" t="s">
        <v>1600</v>
      </c>
      <c r="J33" s="63">
        <v>1</v>
      </c>
      <c r="K33" s="66">
        <v>41678.9</v>
      </c>
      <c r="L33" s="66">
        <v>41678.9</v>
      </c>
      <c r="M33" s="14"/>
    </row>
    <row r="34" spans="1:13" x14ac:dyDescent="0.25">
      <c r="A34" s="61">
        <v>44748</v>
      </c>
      <c r="B34" t="s">
        <v>635</v>
      </c>
      <c r="C34" t="s">
        <v>636</v>
      </c>
      <c r="D34" s="63"/>
      <c r="E34" s="63" t="s">
        <v>1485</v>
      </c>
      <c r="F34" s="63" t="s">
        <v>1614</v>
      </c>
      <c r="G34" s="63">
        <v>9110</v>
      </c>
      <c r="H34" s="63" t="s">
        <v>638</v>
      </c>
      <c r="I34" s="66" t="s">
        <v>1600</v>
      </c>
      <c r="J34" s="63">
        <v>1</v>
      </c>
      <c r="K34" s="66">
        <v>41678.9</v>
      </c>
      <c r="L34" s="66">
        <v>41678.9</v>
      </c>
      <c r="M34" s="14"/>
    </row>
    <row r="35" spans="1:13" x14ac:dyDescent="0.25">
      <c r="A35" s="61">
        <v>44748</v>
      </c>
      <c r="B35" t="s">
        <v>635</v>
      </c>
      <c r="C35" t="s">
        <v>636</v>
      </c>
      <c r="D35" s="63"/>
      <c r="E35" s="63" t="s">
        <v>1485</v>
      </c>
      <c r="F35" s="63" t="s">
        <v>1614</v>
      </c>
      <c r="G35" s="63">
        <v>9111</v>
      </c>
      <c r="H35" s="63" t="s">
        <v>638</v>
      </c>
      <c r="I35" s="66" t="s">
        <v>1600</v>
      </c>
      <c r="J35" s="63">
        <v>1</v>
      </c>
      <c r="K35" s="66">
        <v>41678.9</v>
      </c>
      <c r="L35" s="66">
        <v>41678.9</v>
      </c>
      <c r="M35" s="14"/>
    </row>
    <row r="36" spans="1:13" x14ac:dyDescent="0.25">
      <c r="A36" s="61">
        <v>44748</v>
      </c>
      <c r="B36" t="s">
        <v>635</v>
      </c>
      <c r="C36" t="s">
        <v>636</v>
      </c>
      <c r="D36" s="63"/>
      <c r="E36" s="63" t="s">
        <v>1485</v>
      </c>
      <c r="F36" s="63" t="s">
        <v>1614</v>
      </c>
      <c r="G36" s="63">
        <v>9112</v>
      </c>
      <c r="H36" s="63" t="s">
        <v>638</v>
      </c>
      <c r="I36" s="66" t="s">
        <v>1600</v>
      </c>
      <c r="J36" s="63">
        <v>1</v>
      </c>
      <c r="K36" s="66">
        <v>41678.9</v>
      </c>
      <c r="L36" s="66">
        <v>41678.9</v>
      </c>
      <c r="M36" s="14"/>
    </row>
    <row r="37" spans="1:13" x14ac:dyDescent="0.25">
      <c r="A37" s="61">
        <v>44748</v>
      </c>
      <c r="B37" t="s">
        <v>635</v>
      </c>
      <c r="C37" t="s">
        <v>636</v>
      </c>
      <c r="D37" s="63"/>
      <c r="E37" s="63" t="s">
        <v>1485</v>
      </c>
      <c r="F37" s="63" t="s">
        <v>1614</v>
      </c>
      <c r="G37" s="63">
        <v>9113</v>
      </c>
      <c r="H37" s="63" t="s">
        <v>638</v>
      </c>
      <c r="I37" s="66" t="s">
        <v>1600</v>
      </c>
      <c r="J37" s="63">
        <v>1</v>
      </c>
      <c r="K37" s="66">
        <v>41678.9</v>
      </c>
      <c r="L37" s="66">
        <v>41678.9</v>
      </c>
      <c r="M37" s="14"/>
    </row>
    <row r="38" spans="1:13" x14ac:dyDescent="0.25">
      <c r="A38" s="61">
        <v>44748</v>
      </c>
      <c r="B38" t="s">
        <v>635</v>
      </c>
      <c r="C38" t="s">
        <v>636</v>
      </c>
      <c r="D38" s="63"/>
      <c r="E38" s="63" t="s">
        <v>1485</v>
      </c>
      <c r="F38" s="63" t="s">
        <v>1614</v>
      </c>
      <c r="G38" s="63">
        <v>9114</v>
      </c>
      <c r="H38" s="63" t="s">
        <v>638</v>
      </c>
      <c r="I38" s="66" t="s">
        <v>1600</v>
      </c>
      <c r="J38" s="63">
        <v>1</v>
      </c>
      <c r="K38" s="66">
        <v>41678.9</v>
      </c>
      <c r="L38" s="66">
        <v>41678.9</v>
      </c>
      <c r="M38" s="14"/>
    </row>
    <row r="39" spans="1:13" x14ac:dyDescent="0.25">
      <c r="A39" s="61">
        <v>44748</v>
      </c>
      <c r="B39" t="s">
        <v>635</v>
      </c>
      <c r="C39" t="s">
        <v>636</v>
      </c>
      <c r="D39" s="63"/>
      <c r="E39" s="63" t="s">
        <v>1485</v>
      </c>
      <c r="F39" s="63" t="s">
        <v>1614</v>
      </c>
      <c r="G39" s="63">
        <v>9115</v>
      </c>
      <c r="H39" s="63" t="s">
        <v>638</v>
      </c>
      <c r="I39" s="66" t="s">
        <v>1600</v>
      </c>
      <c r="J39" s="63">
        <v>1</v>
      </c>
      <c r="K39" s="66">
        <v>41678.9</v>
      </c>
      <c r="L39" s="66">
        <v>41678.9</v>
      </c>
      <c r="M39" s="14"/>
    </row>
    <row r="40" spans="1:13" x14ac:dyDescent="0.25">
      <c r="A40" s="61">
        <v>44748</v>
      </c>
      <c r="B40" t="s">
        <v>635</v>
      </c>
      <c r="C40" t="s">
        <v>636</v>
      </c>
      <c r="D40" s="63"/>
      <c r="E40" s="63" t="s">
        <v>1485</v>
      </c>
      <c r="F40" s="63" t="s">
        <v>1614</v>
      </c>
      <c r="G40" s="63">
        <v>9116</v>
      </c>
      <c r="H40" s="63" t="s">
        <v>638</v>
      </c>
      <c r="I40" s="66" t="s">
        <v>1600</v>
      </c>
      <c r="J40" s="63">
        <v>1</v>
      </c>
      <c r="K40" s="66">
        <v>41678.9</v>
      </c>
      <c r="L40" s="66">
        <v>41678.9</v>
      </c>
      <c r="M40" s="14"/>
    </row>
    <row r="41" spans="1:13" x14ac:dyDescent="0.25">
      <c r="A41" s="61">
        <v>44748</v>
      </c>
      <c r="B41" t="s">
        <v>664</v>
      </c>
      <c r="C41" t="s">
        <v>665</v>
      </c>
      <c r="D41" s="63"/>
      <c r="E41" s="63" t="s">
        <v>1485</v>
      </c>
      <c r="F41" s="63" t="s">
        <v>1614</v>
      </c>
      <c r="G41" s="63">
        <v>9180</v>
      </c>
      <c r="H41" s="63" t="s">
        <v>638</v>
      </c>
      <c r="I41" s="66" t="s">
        <v>1600</v>
      </c>
      <c r="J41" s="63">
        <v>46</v>
      </c>
      <c r="K41" s="66">
        <v>273889.98</v>
      </c>
      <c r="L41" s="66">
        <v>5954.1299999999992</v>
      </c>
      <c r="M41" s="14"/>
    </row>
    <row r="42" spans="1:13" x14ac:dyDescent="0.25">
      <c r="A42" s="61">
        <v>44748</v>
      </c>
      <c r="B42" t="s">
        <v>314</v>
      </c>
      <c r="C42" t="s">
        <v>315</v>
      </c>
      <c r="D42" s="63"/>
      <c r="E42" s="63" t="s">
        <v>1485</v>
      </c>
      <c r="F42" s="63" t="s">
        <v>1193</v>
      </c>
      <c r="G42" s="63">
        <v>9036</v>
      </c>
      <c r="H42" s="63" t="s">
        <v>1192</v>
      </c>
      <c r="I42" s="66" t="s">
        <v>1600</v>
      </c>
      <c r="J42" s="63">
        <v>1</v>
      </c>
      <c r="K42" s="66">
        <v>14069.59</v>
      </c>
      <c r="L42" s="66">
        <v>14069.59</v>
      </c>
      <c r="M42" s="14"/>
    </row>
    <row r="43" spans="1:13" x14ac:dyDescent="0.25">
      <c r="A43" s="61">
        <v>44748</v>
      </c>
      <c r="B43" t="s">
        <v>314</v>
      </c>
      <c r="C43" t="s">
        <v>315</v>
      </c>
      <c r="D43" s="63"/>
      <c r="E43" s="63" t="s">
        <v>1485</v>
      </c>
      <c r="F43" s="63" t="s">
        <v>1193</v>
      </c>
      <c r="G43" s="63">
        <v>9036</v>
      </c>
      <c r="H43" s="63" t="s">
        <v>1192</v>
      </c>
      <c r="I43" s="66" t="s">
        <v>1600</v>
      </c>
      <c r="J43" s="63">
        <v>1</v>
      </c>
      <c r="K43" s="66">
        <v>14069.59</v>
      </c>
      <c r="L43" s="66">
        <v>14069.59</v>
      </c>
      <c r="M43" s="14"/>
    </row>
    <row r="44" spans="1:13" x14ac:dyDescent="0.25">
      <c r="A44" s="61">
        <v>44748</v>
      </c>
      <c r="B44" t="s">
        <v>314</v>
      </c>
      <c r="C44" t="s">
        <v>315</v>
      </c>
      <c r="D44" s="63"/>
      <c r="E44" s="63" t="s">
        <v>1485</v>
      </c>
      <c r="F44" s="63" t="s">
        <v>1193</v>
      </c>
      <c r="G44" s="63">
        <v>9037</v>
      </c>
      <c r="H44" s="63" t="s">
        <v>1192</v>
      </c>
      <c r="I44" s="66" t="s">
        <v>1600</v>
      </c>
      <c r="J44" s="63">
        <v>1</v>
      </c>
      <c r="K44" s="66">
        <v>14069.59</v>
      </c>
      <c r="L44" s="66">
        <v>14069.59</v>
      </c>
      <c r="M44" s="14"/>
    </row>
    <row r="45" spans="1:13" x14ac:dyDescent="0.25">
      <c r="A45" s="61">
        <v>44748</v>
      </c>
      <c r="B45" t="s">
        <v>314</v>
      </c>
      <c r="C45" t="s">
        <v>315</v>
      </c>
      <c r="D45" s="63"/>
      <c r="E45" s="63" t="s">
        <v>1485</v>
      </c>
      <c r="F45" s="63" t="s">
        <v>1193</v>
      </c>
      <c r="G45" s="63">
        <v>9038</v>
      </c>
      <c r="H45" s="63" t="s">
        <v>1192</v>
      </c>
      <c r="I45" s="66" t="s">
        <v>1600</v>
      </c>
      <c r="J45" s="63">
        <v>1</v>
      </c>
      <c r="K45" s="66">
        <v>14069.59</v>
      </c>
      <c r="L45" s="66">
        <v>14069.59</v>
      </c>
      <c r="M45" s="14"/>
    </row>
    <row r="46" spans="1:13" x14ac:dyDescent="0.25">
      <c r="A46" s="61">
        <v>44748</v>
      </c>
      <c r="B46" t="s">
        <v>314</v>
      </c>
      <c r="C46" t="s">
        <v>315</v>
      </c>
      <c r="D46" s="63"/>
      <c r="E46" s="63" t="s">
        <v>1485</v>
      </c>
      <c r="F46" s="63" t="s">
        <v>1193</v>
      </c>
      <c r="G46" s="63">
        <v>9039</v>
      </c>
      <c r="H46" s="63" t="s">
        <v>1192</v>
      </c>
      <c r="I46" s="66" t="s">
        <v>1600</v>
      </c>
      <c r="J46" s="63">
        <v>1</v>
      </c>
      <c r="K46" s="66">
        <v>14069.59</v>
      </c>
      <c r="L46" s="66">
        <v>14069.59</v>
      </c>
      <c r="M46" s="14"/>
    </row>
    <row r="47" spans="1:13" x14ac:dyDescent="0.25">
      <c r="A47" s="61">
        <v>44748</v>
      </c>
      <c r="B47" t="s">
        <v>314</v>
      </c>
      <c r="C47" t="s">
        <v>315</v>
      </c>
      <c r="D47" s="63"/>
      <c r="E47" s="63" t="s">
        <v>1485</v>
      </c>
      <c r="F47" s="63" t="s">
        <v>1193</v>
      </c>
      <c r="G47" s="63">
        <v>9040</v>
      </c>
      <c r="H47" s="63" t="s">
        <v>1192</v>
      </c>
      <c r="I47" s="66" t="s">
        <v>1600</v>
      </c>
      <c r="J47" s="63">
        <v>1</v>
      </c>
      <c r="K47" s="66">
        <v>14069.59</v>
      </c>
      <c r="L47" s="66">
        <v>14069.59</v>
      </c>
      <c r="M47" s="14"/>
    </row>
    <row r="48" spans="1:13" x14ac:dyDescent="0.25">
      <c r="A48" s="61">
        <v>44748</v>
      </c>
      <c r="B48" t="s">
        <v>314</v>
      </c>
      <c r="C48" t="s">
        <v>315</v>
      </c>
      <c r="D48" s="63"/>
      <c r="E48" s="63" t="s">
        <v>1485</v>
      </c>
      <c r="F48" s="63" t="s">
        <v>1193</v>
      </c>
      <c r="G48" s="63">
        <v>9041</v>
      </c>
      <c r="H48" s="63" t="s">
        <v>1192</v>
      </c>
      <c r="I48" s="66" t="s">
        <v>1600</v>
      </c>
      <c r="J48" s="63">
        <v>1</v>
      </c>
      <c r="K48" s="66">
        <v>14069.59</v>
      </c>
      <c r="L48" s="66">
        <v>14069.59</v>
      </c>
      <c r="M48" s="14"/>
    </row>
    <row r="49" spans="1:13" x14ac:dyDescent="0.25">
      <c r="A49" s="61">
        <v>44748</v>
      </c>
      <c r="B49" t="s">
        <v>314</v>
      </c>
      <c r="C49" t="s">
        <v>315</v>
      </c>
      <c r="D49" s="63"/>
      <c r="E49" s="63" t="s">
        <v>1485</v>
      </c>
      <c r="F49" s="63" t="s">
        <v>1193</v>
      </c>
      <c r="G49" s="63">
        <v>9042</v>
      </c>
      <c r="H49" s="63" t="s">
        <v>1192</v>
      </c>
      <c r="I49" s="66" t="s">
        <v>1600</v>
      </c>
      <c r="J49" s="63">
        <v>1</v>
      </c>
      <c r="K49" s="66">
        <v>14069.59</v>
      </c>
      <c r="L49" s="66">
        <v>14069.59</v>
      </c>
      <c r="M49" s="14"/>
    </row>
    <row r="50" spans="1:13" x14ac:dyDescent="0.25">
      <c r="A50" s="61">
        <v>44748</v>
      </c>
      <c r="B50" t="s">
        <v>314</v>
      </c>
      <c r="C50" t="s">
        <v>315</v>
      </c>
      <c r="D50" s="63"/>
      <c r="E50" s="63" t="s">
        <v>1485</v>
      </c>
      <c r="F50" s="63" t="s">
        <v>1193</v>
      </c>
      <c r="G50" s="63">
        <v>9043</v>
      </c>
      <c r="H50" s="63" t="s">
        <v>1192</v>
      </c>
      <c r="I50" s="66" t="s">
        <v>1600</v>
      </c>
      <c r="J50" s="63">
        <v>1</v>
      </c>
      <c r="K50" s="66">
        <v>14069.59</v>
      </c>
      <c r="L50" s="66">
        <v>14069.59</v>
      </c>
      <c r="M50" s="14"/>
    </row>
    <row r="51" spans="1:13" x14ac:dyDescent="0.25">
      <c r="A51" s="61">
        <v>44748</v>
      </c>
      <c r="B51" t="s">
        <v>314</v>
      </c>
      <c r="C51" t="s">
        <v>315</v>
      </c>
      <c r="D51" s="63"/>
      <c r="E51" s="63" t="s">
        <v>1485</v>
      </c>
      <c r="F51" s="63" t="s">
        <v>1193</v>
      </c>
      <c r="G51" s="63">
        <v>9044</v>
      </c>
      <c r="H51" s="63" t="s">
        <v>1192</v>
      </c>
      <c r="I51" s="66" t="s">
        <v>1600</v>
      </c>
      <c r="J51" s="63">
        <v>1</v>
      </c>
      <c r="K51" s="66">
        <v>14069.59</v>
      </c>
      <c r="L51" s="66">
        <v>14069.59</v>
      </c>
      <c r="M51" s="14"/>
    </row>
    <row r="52" spans="1:13" x14ac:dyDescent="0.25">
      <c r="A52" s="61">
        <v>44748</v>
      </c>
      <c r="B52" t="s">
        <v>314</v>
      </c>
      <c r="C52" t="s">
        <v>315</v>
      </c>
      <c r="D52" s="63"/>
      <c r="E52" s="63" t="s">
        <v>1485</v>
      </c>
      <c r="F52" s="63" t="s">
        <v>1193</v>
      </c>
      <c r="G52" s="63">
        <v>9045</v>
      </c>
      <c r="H52" s="63" t="s">
        <v>1192</v>
      </c>
      <c r="I52" s="66" t="s">
        <v>1600</v>
      </c>
      <c r="J52" s="63">
        <v>1</v>
      </c>
      <c r="K52" s="66">
        <v>14069.59</v>
      </c>
      <c r="L52" s="66">
        <v>14069.59</v>
      </c>
      <c r="M52" s="14"/>
    </row>
    <row r="53" spans="1:13" x14ac:dyDescent="0.25">
      <c r="A53" s="61">
        <v>44748</v>
      </c>
      <c r="B53" t="s">
        <v>314</v>
      </c>
      <c r="C53" t="s">
        <v>315</v>
      </c>
      <c r="D53" s="63"/>
      <c r="E53" s="63" t="s">
        <v>1485</v>
      </c>
      <c r="F53" s="63" t="s">
        <v>1193</v>
      </c>
      <c r="G53" s="63">
        <v>9046</v>
      </c>
      <c r="H53" s="63" t="s">
        <v>1192</v>
      </c>
      <c r="I53" s="66" t="s">
        <v>1600</v>
      </c>
      <c r="J53" s="63">
        <v>1</v>
      </c>
      <c r="K53" s="66">
        <v>14069.59</v>
      </c>
      <c r="L53" s="66">
        <v>14069.59</v>
      </c>
      <c r="M53" s="14"/>
    </row>
    <row r="54" spans="1:13" x14ac:dyDescent="0.25">
      <c r="A54" s="61">
        <v>44748</v>
      </c>
      <c r="B54" t="s">
        <v>314</v>
      </c>
      <c r="C54" t="s">
        <v>315</v>
      </c>
      <c r="D54" s="63"/>
      <c r="E54" s="63" t="s">
        <v>1485</v>
      </c>
      <c r="F54" s="63" t="s">
        <v>1193</v>
      </c>
      <c r="G54" s="63">
        <v>9047</v>
      </c>
      <c r="H54" s="63" t="s">
        <v>1192</v>
      </c>
      <c r="I54" s="66" t="s">
        <v>1600</v>
      </c>
      <c r="J54" s="63">
        <v>1</v>
      </c>
      <c r="K54" s="66">
        <v>14069.59</v>
      </c>
      <c r="L54" s="66">
        <v>14069.59</v>
      </c>
      <c r="M54" s="14"/>
    </row>
    <row r="55" spans="1:13" x14ac:dyDescent="0.25">
      <c r="A55" s="61">
        <v>44748</v>
      </c>
      <c r="B55" t="s">
        <v>314</v>
      </c>
      <c r="C55" t="s">
        <v>315</v>
      </c>
      <c r="D55" s="63"/>
      <c r="E55" s="63" t="s">
        <v>1485</v>
      </c>
      <c r="F55" s="63" t="s">
        <v>1193</v>
      </c>
      <c r="G55" s="63">
        <v>9048</v>
      </c>
      <c r="H55" s="63" t="s">
        <v>1192</v>
      </c>
      <c r="I55" s="66" t="s">
        <v>1600</v>
      </c>
      <c r="J55" s="63">
        <v>1</v>
      </c>
      <c r="K55" s="66">
        <v>14069.59</v>
      </c>
      <c r="L55" s="66">
        <v>14069.59</v>
      </c>
      <c r="M55" s="14"/>
    </row>
    <row r="56" spans="1:13" x14ac:dyDescent="0.25">
      <c r="A56" s="61">
        <v>44748</v>
      </c>
      <c r="B56" t="s">
        <v>314</v>
      </c>
      <c r="C56" t="s">
        <v>315</v>
      </c>
      <c r="D56" s="63"/>
      <c r="E56" s="63" t="s">
        <v>1485</v>
      </c>
      <c r="F56" s="63" t="s">
        <v>1193</v>
      </c>
      <c r="G56" s="63">
        <v>9049</v>
      </c>
      <c r="H56" s="63" t="s">
        <v>1192</v>
      </c>
      <c r="I56" s="66" t="s">
        <v>1600</v>
      </c>
      <c r="J56" s="63">
        <v>1</v>
      </c>
      <c r="K56" s="66">
        <v>14069.59</v>
      </c>
      <c r="L56" s="66">
        <v>14069.59</v>
      </c>
      <c r="M56" s="14"/>
    </row>
    <row r="57" spans="1:13" x14ac:dyDescent="0.25">
      <c r="A57" s="61">
        <v>44748</v>
      </c>
      <c r="B57" t="s">
        <v>314</v>
      </c>
      <c r="C57" t="s">
        <v>315</v>
      </c>
      <c r="D57" s="63"/>
      <c r="E57" s="63" t="s">
        <v>1485</v>
      </c>
      <c r="F57" s="63" t="s">
        <v>1193</v>
      </c>
      <c r="G57" s="63">
        <v>9050</v>
      </c>
      <c r="H57" s="63" t="s">
        <v>1192</v>
      </c>
      <c r="I57" s="66" t="s">
        <v>1600</v>
      </c>
      <c r="J57" s="63">
        <v>1</v>
      </c>
      <c r="K57" s="66">
        <v>14069.59</v>
      </c>
      <c r="L57" s="66">
        <v>14069.59</v>
      </c>
      <c r="M57" s="14"/>
    </row>
    <row r="58" spans="1:13" x14ac:dyDescent="0.25">
      <c r="A58" s="61">
        <v>44748</v>
      </c>
      <c r="B58" t="s">
        <v>314</v>
      </c>
      <c r="C58" t="s">
        <v>315</v>
      </c>
      <c r="D58" s="63"/>
      <c r="E58" s="63" t="s">
        <v>1485</v>
      </c>
      <c r="F58" s="63" t="s">
        <v>1193</v>
      </c>
      <c r="G58" s="63">
        <v>9051</v>
      </c>
      <c r="H58" s="63" t="s">
        <v>1192</v>
      </c>
      <c r="I58" s="66" t="s">
        <v>1600</v>
      </c>
      <c r="J58" s="63">
        <v>1</v>
      </c>
      <c r="K58" s="66">
        <v>14069.59</v>
      </c>
      <c r="L58" s="66">
        <v>14069.59</v>
      </c>
      <c r="M58" s="14"/>
    </row>
    <row r="59" spans="1:13" x14ac:dyDescent="0.25">
      <c r="A59" s="61">
        <v>44748</v>
      </c>
      <c r="B59" t="s">
        <v>314</v>
      </c>
      <c r="C59" t="s">
        <v>315</v>
      </c>
      <c r="D59" s="63"/>
      <c r="E59" s="63" t="s">
        <v>1485</v>
      </c>
      <c r="F59" s="63" t="s">
        <v>1193</v>
      </c>
      <c r="G59" s="63">
        <v>9052</v>
      </c>
      <c r="H59" s="63" t="s">
        <v>1192</v>
      </c>
      <c r="I59" s="66" t="s">
        <v>1600</v>
      </c>
      <c r="J59" s="63">
        <v>1</v>
      </c>
      <c r="K59" s="66">
        <v>14069.59</v>
      </c>
      <c r="L59" s="66">
        <v>14069.59</v>
      </c>
      <c r="M59" s="14"/>
    </row>
    <row r="60" spans="1:13" x14ac:dyDescent="0.25">
      <c r="A60" s="61">
        <v>44748</v>
      </c>
      <c r="B60" t="s">
        <v>314</v>
      </c>
      <c r="C60" t="s">
        <v>315</v>
      </c>
      <c r="D60" s="63"/>
      <c r="E60" s="63" t="s">
        <v>1485</v>
      </c>
      <c r="F60" s="63" t="s">
        <v>1193</v>
      </c>
      <c r="G60" s="63">
        <v>9053</v>
      </c>
      <c r="H60" s="63" t="s">
        <v>1192</v>
      </c>
      <c r="I60" s="66" t="s">
        <v>1600</v>
      </c>
      <c r="J60" s="63">
        <v>1</v>
      </c>
      <c r="K60" s="66">
        <v>14069.59</v>
      </c>
      <c r="L60" s="66">
        <v>14069.59</v>
      </c>
      <c r="M60" s="14"/>
    </row>
    <row r="61" spans="1:13" x14ac:dyDescent="0.25">
      <c r="A61" s="61">
        <v>44748</v>
      </c>
      <c r="B61" t="s">
        <v>314</v>
      </c>
      <c r="C61" t="s">
        <v>315</v>
      </c>
      <c r="D61" s="63"/>
      <c r="E61" s="63" t="s">
        <v>1485</v>
      </c>
      <c r="F61" s="63" t="s">
        <v>1193</v>
      </c>
      <c r="G61" s="63">
        <v>9054</v>
      </c>
      <c r="H61" s="63" t="s">
        <v>1192</v>
      </c>
      <c r="I61" s="66" t="s">
        <v>1600</v>
      </c>
      <c r="J61" s="63">
        <v>1</v>
      </c>
      <c r="K61" s="66">
        <v>14069.59</v>
      </c>
      <c r="L61" s="66">
        <v>14069.59</v>
      </c>
      <c r="M61" s="14"/>
    </row>
    <row r="62" spans="1:13" x14ac:dyDescent="0.25">
      <c r="A62" s="61">
        <v>44748</v>
      </c>
      <c r="B62" t="s">
        <v>314</v>
      </c>
      <c r="C62" t="s">
        <v>315</v>
      </c>
      <c r="D62" s="63"/>
      <c r="E62" s="63" t="s">
        <v>1485</v>
      </c>
      <c r="F62" s="63" t="s">
        <v>1193</v>
      </c>
      <c r="G62" s="63">
        <v>9055</v>
      </c>
      <c r="H62" s="63" t="s">
        <v>1192</v>
      </c>
      <c r="I62" s="66" t="s">
        <v>1600</v>
      </c>
      <c r="J62" s="63">
        <v>1</v>
      </c>
      <c r="K62" s="66">
        <v>14069.59</v>
      </c>
      <c r="L62" s="66">
        <v>14069.59</v>
      </c>
      <c r="M62" s="14"/>
    </row>
    <row r="63" spans="1:13" x14ac:dyDescent="0.25">
      <c r="A63" s="61">
        <v>44748</v>
      </c>
      <c r="B63" t="s">
        <v>314</v>
      </c>
      <c r="C63" t="s">
        <v>315</v>
      </c>
      <c r="D63" s="63"/>
      <c r="E63" s="63" t="s">
        <v>1485</v>
      </c>
      <c r="F63" s="63" t="s">
        <v>1193</v>
      </c>
      <c r="G63" s="63">
        <v>9056</v>
      </c>
      <c r="H63" s="63" t="s">
        <v>1192</v>
      </c>
      <c r="I63" s="66" t="s">
        <v>1600</v>
      </c>
      <c r="J63" s="63">
        <v>1</v>
      </c>
      <c r="K63" s="66">
        <v>14069.59</v>
      </c>
      <c r="L63" s="66">
        <v>14069.59</v>
      </c>
      <c r="M63" s="14"/>
    </row>
    <row r="64" spans="1:13" x14ac:dyDescent="0.25">
      <c r="A64" s="61">
        <v>44748</v>
      </c>
      <c r="B64" t="s">
        <v>314</v>
      </c>
      <c r="C64" t="s">
        <v>315</v>
      </c>
      <c r="D64" s="63"/>
      <c r="E64" s="63" t="s">
        <v>1485</v>
      </c>
      <c r="F64" s="63" t="s">
        <v>1193</v>
      </c>
      <c r="G64" s="63">
        <v>9057</v>
      </c>
      <c r="H64" s="63" t="s">
        <v>1192</v>
      </c>
      <c r="I64" s="66" t="s">
        <v>1600</v>
      </c>
      <c r="J64" s="63">
        <v>1</v>
      </c>
      <c r="K64" s="66">
        <v>14069.59</v>
      </c>
      <c r="L64" s="66">
        <v>14069.59</v>
      </c>
      <c r="M64" s="14"/>
    </row>
    <row r="65" spans="1:13" x14ac:dyDescent="0.25">
      <c r="A65" s="61">
        <v>44748</v>
      </c>
      <c r="B65" t="s">
        <v>314</v>
      </c>
      <c r="C65" t="s">
        <v>315</v>
      </c>
      <c r="D65" s="63"/>
      <c r="E65" s="63" t="s">
        <v>1485</v>
      </c>
      <c r="F65" s="63" t="s">
        <v>1193</v>
      </c>
      <c r="G65" s="63">
        <v>9058</v>
      </c>
      <c r="H65" s="63" t="s">
        <v>1192</v>
      </c>
      <c r="I65" s="66" t="s">
        <v>1600</v>
      </c>
      <c r="J65" s="63">
        <v>1</v>
      </c>
      <c r="K65" s="66">
        <v>14069.59</v>
      </c>
      <c r="L65" s="66">
        <v>14069.59</v>
      </c>
      <c r="M65" s="14"/>
    </row>
    <row r="66" spans="1:13" x14ac:dyDescent="0.25">
      <c r="A66" s="61">
        <v>44748</v>
      </c>
      <c r="B66" t="s">
        <v>314</v>
      </c>
      <c r="C66" t="s">
        <v>315</v>
      </c>
      <c r="D66" s="63"/>
      <c r="E66" s="63" t="s">
        <v>1485</v>
      </c>
      <c r="F66" s="63" t="s">
        <v>1193</v>
      </c>
      <c r="G66" s="63">
        <v>9059</v>
      </c>
      <c r="H66" s="63" t="s">
        <v>1192</v>
      </c>
      <c r="I66" s="66" t="s">
        <v>1600</v>
      </c>
      <c r="J66" s="63">
        <v>1</v>
      </c>
      <c r="K66" s="66">
        <v>14069.59</v>
      </c>
      <c r="L66" s="66">
        <v>14069.59</v>
      </c>
      <c r="M66" s="14"/>
    </row>
    <row r="67" spans="1:13" x14ac:dyDescent="0.25">
      <c r="A67" s="61">
        <v>44748</v>
      </c>
      <c r="B67" t="s">
        <v>314</v>
      </c>
      <c r="C67" t="s">
        <v>315</v>
      </c>
      <c r="D67" s="63"/>
      <c r="E67" s="63" t="s">
        <v>1485</v>
      </c>
      <c r="F67" s="63" t="s">
        <v>1193</v>
      </c>
      <c r="G67" s="63">
        <v>9060</v>
      </c>
      <c r="H67" s="63" t="s">
        <v>1192</v>
      </c>
      <c r="I67" s="66" t="s">
        <v>1600</v>
      </c>
      <c r="J67" s="63">
        <v>1</v>
      </c>
      <c r="K67" s="66">
        <v>14069.59</v>
      </c>
      <c r="L67" s="66">
        <v>14069.59</v>
      </c>
      <c r="M67" s="14"/>
    </row>
    <row r="68" spans="1:13" x14ac:dyDescent="0.25">
      <c r="A68" s="61">
        <v>44748</v>
      </c>
      <c r="B68" t="s">
        <v>314</v>
      </c>
      <c r="C68" t="s">
        <v>315</v>
      </c>
      <c r="D68" s="63"/>
      <c r="E68" s="63" t="s">
        <v>1485</v>
      </c>
      <c r="F68" s="63" t="s">
        <v>1193</v>
      </c>
      <c r="G68" s="63">
        <v>9061</v>
      </c>
      <c r="H68" s="63" t="s">
        <v>1192</v>
      </c>
      <c r="I68" s="66" t="s">
        <v>1600</v>
      </c>
      <c r="J68" s="63">
        <v>1</v>
      </c>
      <c r="K68" s="66">
        <v>14069.59</v>
      </c>
      <c r="L68" s="66">
        <v>14069.59</v>
      </c>
      <c r="M68" s="14"/>
    </row>
    <row r="69" spans="1:13" x14ac:dyDescent="0.25">
      <c r="A69" s="61">
        <v>44748</v>
      </c>
      <c r="B69" t="s">
        <v>314</v>
      </c>
      <c r="C69" t="s">
        <v>315</v>
      </c>
      <c r="D69" s="63"/>
      <c r="E69" s="63" t="s">
        <v>1485</v>
      </c>
      <c r="F69" s="63" t="s">
        <v>1193</v>
      </c>
      <c r="G69" s="63">
        <v>9062</v>
      </c>
      <c r="H69" s="63" t="s">
        <v>1192</v>
      </c>
      <c r="I69" s="66" t="s">
        <v>1600</v>
      </c>
      <c r="J69" s="63">
        <v>1</v>
      </c>
      <c r="K69" s="66">
        <v>14069.59</v>
      </c>
      <c r="L69" s="66">
        <v>14069.59</v>
      </c>
      <c r="M69" s="14"/>
    </row>
    <row r="70" spans="1:13" x14ac:dyDescent="0.25">
      <c r="A70" s="61">
        <v>44748</v>
      </c>
      <c r="B70" t="s">
        <v>314</v>
      </c>
      <c r="C70" t="s">
        <v>315</v>
      </c>
      <c r="D70" s="63"/>
      <c r="E70" s="63" t="s">
        <v>1485</v>
      </c>
      <c r="F70" s="63" t="s">
        <v>1193</v>
      </c>
      <c r="G70" s="63">
        <v>9063</v>
      </c>
      <c r="H70" s="63" t="s">
        <v>1192</v>
      </c>
      <c r="I70" s="66" t="s">
        <v>1600</v>
      </c>
      <c r="J70" s="63">
        <v>1</v>
      </c>
      <c r="K70" s="66">
        <v>14069.59</v>
      </c>
      <c r="L70" s="66">
        <v>14069.59</v>
      </c>
      <c r="M70" s="14"/>
    </row>
    <row r="71" spans="1:13" x14ac:dyDescent="0.25">
      <c r="A71" s="61">
        <v>44748</v>
      </c>
      <c r="B71" t="s">
        <v>314</v>
      </c>
      <c r="C71" t="s">
        <v>315</v>
      </c>
      <c r="D71" s="63"/>
      <c r="E71" s="63" t="s">
        <v>1485</v>
      </c>
      <c r="F71" s="63" t="s">
        <v>1193</v>
      </c>
      <c r="G71" s="63">
        <v>9064</v>
      </c>
      <c r="H71" s="63" t="s">
        <v>1192</v>
      </c>
      <c r="I71" s="66" t="s">
        <v>1600</v>
      </c>
      <c r="J71" s="63">
        <v>1</v>
      </c>
      <c r="K71" s="66">
        <v>14069.59</v>
      </c>
      <c r="L71" s="66">
        <v>14069.59</v>
      </c>
      <c r="M71" s="14"/>
    </row>
    <row r="72" spans="1:13" x14ac:dyDescent="0.25">
      <c r="A72" s="61">
        <v>44748</v>
      </c>
      <c r="B72" t="s">
        <v>314</v>
      </c>
      <c r="C72" t="s">
        <v>315</v>
      </c>
      <c r="D72" s="63"/>
      <c r="E72" s="63" t="s">
        <v>1485</v>
      </c>
      <c r="F72" s="63" t="s">
        <v>1193</v>
      </c>
      <c r="G72" s="63">
        <v>9065</v>
      </c>
      <c r="H72" s="63" t="s">
        <v>1192</v>
      </c>
      <c r="I72" s="66" t="s">
        <v>1600</v>
      </c>
      <c r="J72" s="63">
        <v>1</v>
      </c>
      <c r="K72" s="66">
        <v>14069.59</v>
      </c>
      <c r="L72" s="66">
        <v>14069.59</v>
      </c>
      <c r="M72" s="14"/>
    </row>
    <row r="73" spans="1:13" x14ac:dyDescent="0.25">
      <c r="A73" s="61">
        <v>44748</v>
      </c>
      <c r="B73" t="s">
        <v>314</v>
      </c>
      <c r="C73" t="s">
        <v>315</v>
      </c>
      <c r="D73" s="63"/>
      <c r="E73" s="63" t="s">
        <v>1485</v>
      </c>
      <c r="F73" s="63" t="s">
        <v>1193</v>
      </c>
      <c r="G73" s="63">
        <v>9066</v>
      </c>
      <c r="H73" s="63" t="s">
        <v>1192</v>
      </c>
      <c r="I73" s="66" t="s">
        <v>1600</v>
      </c>
      <c r="J73" s="63">
        <v>1</v>
      </c>
      <c r="K73" s="66">
        <v>14069.59</v>
      </c>
      <c r="L73" s="66">
        <v>14069.59</v>
      </c>
      <c r="M73" s="14"/>
    </row>
    <row r="74" spans="1:13" x14ac:dyDescent="0.25">
      <c r="A74" s="61">
        <v>44748</v>
      </c>
      <c r="B74" t="s">
        <v>314</v>
      </c>
      <c r="C74" t="s">
        <v>315</v>
      </c>
      <c r="D74" s="63"/>
      <c r="E74" s="63" t="s">
        <v>1485</v>
      </c>
      <c r="F74" s="63" t="s">
        <v>1193</v>
      </c>
      <c r="G74" s="63">
        <v>9067</v>
      </c>
      <c r="H74" s="63" t="s">
        <v>1192</v>
      </c>
      <c r="I74" s="66" t="s">
        <v>1600</v>
      </c>
      <c r="J74" s="63">
        <v>1</v>
      </c>
      <c r="K74" s="66">
        <v>14069.59</v>
      </c>
      <c r="L74" s="66">
        <v>14069.59</v>
      </c>
      <c r="M74" s="14"/>
    </row>
    <row r="75" spans="1:13" x14ac:dyDescent="0.25">
      <c r="A75" s="61">
        <v>44748</v>
      </c>
      <c r="B75" t="s">
        <v>314</v>
      </c>
      <c r="C75" t="s">
        <v>315</v>
      </c>
      <c r="D75" s="63"/>
      <c r="E75" s="63" t="s">
        <v>1485</v>
      </c>
      <c r="F75" s="63" t="s">
        <v>1193</v>
      </c>
      <c r="G75" s="63">
        <v>9068</v>
      </c>
      <c r="H75" s="63" t="s">
        <v>1192</v>
      </c>
      <c r="I75" s="66" t="s">
        <v>1600</v>
      </c>
      <c r="J75" s="63">
        <v>1</v>
      </c>
      <c r="K75" s="66">
        <v>14069.59</v>
      </c>
      <c r="L75" s="66">
        <v>14069.59</v>
      </c>
      <c r="M75" s="14"/>
    </row>
    <row r="76" spans="1:13" x14ac:dyDescent="0.25">
      <c r="A76" s="61">
        <v>44748</v>
      </c>
      <c r="B76" t="s">
        <v>314</v>
      </c>
      <c r="C76" t="s">
        <v>315</v>
      </c>
      <c r="D76" s="63"/>
      <c r="E76" s="63" t="s">
        <v>1485</v>
      </c>
      <c r="F76" s="63" t="s">
        <v>1193</v>
      </c>
      <c r="G76" s="63">
        <v>9069</v>
      </c>
      <c r="H76" s="63" t="s">
        <v>1192</v>
      </c>
      <c r="I76" s="66" t="s">
        <v>1600</v>
      </c>
      <c r="J76" s="63">
        <v>1</v>
      </c>
      <c r="K76" s="66">
        <v>14069.59</v>
      </c>
      <c r="L76" s="66">
        <v>14069.59</v>
      </c>
      <c r="M76" s="14"/>
    </row>
    <row r="77" spans="1:13" x14ac:dyDescent="0.25">
      <c r="A77" s="61">
        <v>44748</v>
      </c>
      <c r="B77" t="s">
        <v>314</v>
      </c>
      <c r="C77" t="s">
        <v>315</v>
      </c>
      <c r="D77" s="63"/>
      <c r="E77" s="63" t="s">
        <v>1485</v>
      </c>
      <c r="F77" s="63" t="s">
        <v>1193</v>
      </c>
      <c r="G77" s="63">
        <v>9070</v>
      </c>
      <c r="H77" s="63" t="s">
        <v>1192</v>
      </c>
      <c r="I77" s="66" t="s">
        <v>1600</v>
      </c>
      <c r="J77" s="63">
        <v>1</v>
      </c>
      <c r="K77" s="66">
        <v>14069.59</v>
      </c>
      <c r="L77" s="66">
        <v>14069.59</v>
      </c>
      <c r="M77" s="14"/>
    </row>
    <row r="78" spans="1:13" x14ac:dyDescent="0.25">
      <c r="A78" s="61">
        <v>44748</v>
      </c>
      <c r="B78" t="s">
        <v>314</v>
      </c>
      <c r="C78" t="s">
        <v>315</v>
      </c>
      <c r="D78" s="63"/>
      <c r="E78" s="63" t="s">
        <v>1485</v>
      </c>
      <c r="F78" s="63" t="s">
        <v>1193</v>
      </c>
      <c r="G78" s="63">
        <v>9071</v>
      </c>
      <c r="H78" s="63" t="s">
        <v>1192</v>
      </c>
      <c r="I78" s="66" t="s">
        <v>1600</v>
      </c>
      <c r="J78" s="63">
        <v>1</v>
      </c>
      <c r="K78" s="66">
        <v>14069.59</v>
      </c>
      <c r="L78" s="66">
        <v>14069.59</v>
      </c>
      <c r="M78" s="14"/>
    </row>
    <row r="79" spans="1:13" x14ac:dyDescent="0.25">
      <c r="A79" s="61">
        <v>44748</v>
      </c>
      <c r="B79" t="s">
        <v>314</v>
      </c>
      <c r="C79" t="s">
        <v>315</v>
      </c>
      <c r="D79" s="63"/>
      <c r="E79" s="63" t="s">
        <v>1485</v>
      </c>
      <c r="F79" s="63" t="s">
        <v>1193</v>
      </c>
      <c r="G79" s="63">
        <v>9072</v>
      </c>
      <c r="H79" s="63" t="s">
        <v>1192</v>
      </c>
      <c r="I79" s="66" t="s">
        <v>1600</v>
      </c>
      <c r="J79" s="63">
        <v>1</v>
      </c>
      <c r="K79" s="66">
        <v>14069.59</v>
      </c>
      <c r="L79" s="66">
        <v>14069.59</v>
      </c>
      <c r="M79" s="14"/>
    </row>
    <row r="80" spans="1:13" x14ac:dyDescent="0.25">
      <c r="A80" s="61">
        <v>44748</v>
      </c>
      <c r="B80" t="s">
        <v>314</v>
      </c>
      <c r="C80" t="s">
        <v>315</v>
      </c>
      <c r="D80" s="63"/>
      <c r="E80" s="63" t="s">
        <v>1485</v>
      </c>
      <c r="F80" s="63" t="s">
        <v>1193</v>
      </c>
      <c r="G80" s="63">
        <v>9094</v>
      </c>
      <c r="H80" s="63" t="s">
        <v>1192</v>
      </c>
      <c r="I80" s="66" t="s">
        <v>1600</v>
      </c>
      <c r="J80" s="63">
        <v>1</v>
      </c>
      <c r="K80" s="66">
        <v>14069.59</v>
      </c>
      <c r="L80" s="66">
        <v>14069.59</v>
      </c>
      <c r="M80" s="14"/>
    </row>
    <row r="81" spans="1:13" x14ac:dyDescent="0.25">
      <c r="A81" s="61">
        <v>44749</v>
      </c>
      <c r="B81" t="s">
        <v>1615</v>
      </c>
      <c r="C81" t="s">
        <v>1616</v>
      </c>
      <c r="D81" s="63"/>
      <c r="E81" s="63" t="s">
        <v>1485</v>
      </c>
      <c r="F81" s="63" t="s">
        <v>1617</v>
      </c>
      <c r="G81" s="63">
        <v>309</v>
      </c>
      <c r="H81" s="63" t="s">
        <v>1618</v>
      </c>
      <c r="I81" s="66" t="s">
        <v>1619</v>
      </c>
      <c r="J81" s="63">
        <v>10</v>
      </c>
      <c r="K81" s="66">
        <v>254772.90000000002</v>
      </c>
      <c r="L81" s="66">
        <v>25477.29</v>
      </c>
      <c r="M81" s="14"/>
    </row>
    <row r="82" spans="1:13" x14ac:dyDescent="0.25">
      <c r="A82" s="61">
        <v>44753</v>
      </c>
      <c r="B82" t="s">
        <v>413</v>
      </c>
      <c r="C82" t="s">
        <v>414</v>
      </c>
      <c r="D82" s="63"/>
      <c r="E82" s="63" t="s">
        <v>1485</v>
      </c>
      <c r="F82" s="63" t="s">
        <v>1620</v>
      </c>
      <c r="G82" s="63">
        <v>60941192</v>
      </c>
      <c r="H82" s="63" t="s">
        <v>1085</v>
      </c>
      <c r="I82" s="66" t="s">
        <v>475</v>
      </c>
      <c r="J82" s="63">
        <v>3000</v>
      </c>
      <c r="K82" s="66">
        <v>18690</v>
      </c>
      <c r="L82" s="66">
        <v>6.23</v>
      </c>
      <c r="M82" s="14"/>
    </row>
    <row r="83" spans="1:13" x14ac:dyDescent="0.25">
      <c r="A83" s="61">
        <v>44753</v>
      </c>
      <c r="B83" t="s">
        <v>413</v>
      </c>
      <c r="C83" t="s">
        <v>414</v>
      </c>
      <c r="D83" s="63"/>
      <c r="E83" s="63" t="s">
        <v>1485</v>
      </c>
      <c r="F83" s="63" t="s">
        <v>1620</v>
      </c>
      <c r="G83" s="63">
        <v>60941191</v>
      </c>
      <c r="H83" s="63" t="s">
        <v>1085</v>
      </c>
      <c r="I83" s="66" t="s">
        <v>475</v>
      </c>
      <c r="J83" s="63">
        <v>4000</v>
      </c>
      <c r="K83" s="66">
        <v>24920</v>
      </c>
      <c r="L83" s="66">
        <v>6.23</v>
      </c>
      <c r="M83" s="14"/>
    </row>
    <row r="84" spans="1:13" x14ac:dyDescent="0.25">
      <c r="A84" s="61">
        <v>44753</v>
      </c>
      <c r="B84" t="s">
        <v>364</v>
      </c>
      <c r="C84" t="s">
        <v>365</v>
      </c>
      <c r="D84" s="63"/>
      <c r="E84" s="63" t="s">
        <v>1485</v>
      </c>
      <c r="F84" s="63" t="s">
        <v>1621</v>
      </c>
      <c r="G84" s="63">
        <v>60943139</v>
      </c>
      <c r="H84" s="63" t="s">
        <v>181</v>
      </c>
      <c r="I84" s="66" t="s">
        <v>475</v>
      </c>
      <c r="J84" s="63">
        <v>70</v>
      </c>
      <c r="K84" s="66">
        <v>147697.9</v>
      </c>
      <c r="L84" s="66">
        <v>2109.9699999999998</v>
      </c>
      <c r="M84" s="14"/>
    </row>
    <row r="85" spans="1:13" x14ac:dyDescent="0.25">
      <c r="A85" s="61">
        <v>44753</v>
      </c>
      <c r="B85" t="s">
        <v>895</v>
      </c>
      <c r="C85" t="s">
        <v>896</v>
      </c>
      <c r="D85" s="63"/>
      <c r="E85" s="63" t="s">
        <v>1485</v>
      </c>
      <c r="F85" s="63" t="s">
        <v>1621</v>
      </c>
      <c r="G85" s="63">
        <v>60944695</v>
      </c>
      <c r="H85" s="63" t="s">
        <v>181</v>
      </c>
      <c r="I85" s="66" t="s">
        <v>475</v>
      </c>
      <c r="J85" s="63">
        <v>50000</v>
      </c>
      <c r="K85" s="66">
        <v>48550</v>
      </c>
      <c r="L85" s="66">
        <v>0.97099999999999997</v>
      </c>
      <c r="M85" s="14"/>
    </row>
    <row r="86" spans="1:13" x14ac:dyDescent="0.25">
      <c r="A86" s="61">
        <v>44753</v>
      </c>
      <c r="B86" t="s">
        <v>893</v>
      </c>
      <c r="C86" t="s">
        <v>894</v>
      </c>
      <c r="D86" s="63"/>
      <c r="E86" s="63" t="s">
        <v>1485</v>
      </c>
      <c r="F86" s="63" t="s">
        <v>1621</v>
      </c>
      <c r="G86" s="63">
        <v>60944684</v>
      </c>
      <c r="H86" s="63" t="s">
        <v>181</v>
      </c>
      <c r="I86" s="66" t="s">
        <v>475</v>
      </c>
      <c r="J86" s="63">
        <v>10000</v>
      </c>
      <c r="K86" s="66">
        <v>29364</v>
      </c>
      <c r="L86" s="66">
        <v>2.9363999999999999</v>
      </c>
      <c r="M86" s="14"/>
    </row>
    <row r="87" spans="1:13" x14ac:dyDescent="0.25">
      <c r="A87" s="61">
        <v>44753</v>
      </c>
      <c r="B87" t="s">
        <v>828</v>
      </c>
      <c r="C87" t="s">
        <v>829</v>
      </c>
      <c r="D87" s="63"/>
      <c r="E87" s="63" t="s">
        <v>1485</v>
      </c>
      <c r="F87" s="63" t="s">
        <v>1621</v>
      </c>
      <c r="G87" s="63">
        <v>60944685</v>
      </c>
      <c r="H87" s="63" t="s">
        <v>181</v>
      </c>
      <c r="I87" s="66" t="s">
        <v>475</v>
      </c>
      <c r="J87" s="63">
        <v>1350</v>
      </c>
      <c r="K87" s="66">
        <v>1494</v>
      </c>
      <c r="L87" s="66">
        <v>1.1066666666666667</v>
      </c>
      <c r="M87" s="14"/>
    </row>
    <row r="88" spans="1:13" x14ac:dyDescent="0.25">
      <c r="A88" s="61">
        <v>44753</v>
      </c>
      <c r="B88" t="s">
        <v>853</v>
      </c>
      <c r="C88" t="s">
        <v>854</v>
      </c>
      <c r="D88" s="63"/>
      <c r="E88" s="63" t="s">
        <v>1485</v>
      </c>
      <c r="F88" s="63" t="s">
        <v>1621</v>
      </c>
      <c r="G88" s="63">
        <v>60944691</v>
      </c>
      <c r="H88" s="63" t="s">
        <v>181</v>
      </c>
      <c r="I88" s="66" t="s">
        <v>475</v>
      </c>
      <c r="J88" s="63">
        <v>9300</v>
      </c>
      <c r="K88" s="66">
        <v>39015.360000000001</v>
      </c>
      <c r="L88" s="66">
        <v>4.1951999999999998</v>
      </c>
      <c r="M88" s="14"/>
    </row>
    <row r="89" spans="1:13" x14ac:dyDescent="0.25">
      <c r="A89" s="61">
        <v>44753</v>
      </c>
      <c r="B89" t="s">
        <v>887</v>
      </c>
      <c r="C89" t="s">
        <v>888</v>
      </c>
      <c r="D89" s="63"/>
      <c r="E89" s="63" t="s">
        <v>1485</v>
      </c>
      <c r="F89" s="63" t="s">
        <v>1621</v>
      </c>
      <c r="G89" s="63">
        <v>60944686</v>
      </c>
      <c r="H89" s="63" t="s">
        <v>181</v>
      </c>
      <c r="I89" s="66" t="s">
        <v>475</v>
      </c>
      <c r="J89" s="63">
        <v>12</v>
      </c>
      <c r="K89" s="66">
        <v>121.75999999999999</v>
      </c>
      <c r="L89" s="66">
        <v>10.146666666666667</v>
      </c>
      <c r="M89" s="14"/>
    </row>
    <row r="90" spans="1:13" x14ac:dyDescent="0.25">
      <c r="A90" s="61">
        <v>44753</v>
      </c>
      <c r="B90" t="s">
        <v>891</v>
      </c>
      <c r="C90" t="s">
        <v>892</v>
      </c>
      <c r="D90" s="63"/>
      <c r="E90" s="63" t="s">
        <v>1485</v>
      </c>
      <c r="F90" s="63" t="s">
        <v>1621</v>
      </c>
      <c r="G90" s="63">
        <v>60944687</v>
      </c>
      <c r="H90" s="63" t="s">
        <v>181</v>
      </c>
      <c r="I90" s="66" t="s">
        <v>475</v>
      </c>
      <c r="J90" s="63">
        <v>55</v>
      </c>
      <c r="K90" s="66">
        <v>421.52</v>
      </c>
      <c r="L90" s="66">
        <v>7.6639999999999997</v>
      </c>
      <c r="M90" s="14"/>
    </row>
    <row r="91" spans="1:13" x14ac:dyDescent="0.25">
      <c r="A91" s="61">
        <v>44753</v>
      </c>
      <c r="B91" t="s">
        <v>1622</v>
      </c>
      <c r="C91" t="s">
        <v>1623</v>
      </c>
      <c r="D91" s="63"/>
      <c r="E91" s="63" t="s">
        <v>1485</v>
      </c>
      <c r="F91" s="63" t="s">
        <v>1621</v>
      </c>
      <c r="G91" s="63">
        <v>60944694</v>
      </c>
      <c r="H91" s="63" t="s">
        <v>181</v>
      </c>
      <c r="I91" s="66" t="s">
        <v>475</v>
      </c>
      <c r="J91" s="63">
        <v>24</v>
      </c>
      <c r="K91" s="66">
        <v>113.6</v>
      </c>
      <c r="L91" s="66">
        <v>4.7333333333333334</v>
      </c>
      <c r="M91" s="14"/>
    </row>
    <row r="92" spans="1:13" x14ac:dyDescent="0.25">
      <c r="A92" s="61">
        <v>44753</v>
      </c>
      <c r="B92" t="s">
        <v>856</v>
      </c>
      <c r="C92" t="s">
        <v>857</v>
      </c>
      <c r="D92" s="63"/>
      <c r="E92" s="63" t="s">
        <v>1485</v>
      </c>
      <c r="F92" s="63" t="s">
        <v>1621</v>
      </c>
      <c r="G92" s="63">
        <v>60944693</v>
      </c>
      <c r="H92" s="63" t="s">
        <v>181</v>
      </c>
      <c r="I92" s="66" t="s">
        <v>475</v>
      </c>
      <c r="J92" s="63">
        <v>32</v>
      </c>
      <c r="K92" s="66">
        <v>256.95999999999998</v>
      </c>
      <c r="L92" s="66">
        <v>8.0299999999999994</v>
      </c>
      <c r="M92" s="14"/>
    </row>
    <row r="93" spans="1:13" x14ac:dyDescent="0.25">
      <c r="A93" s="61">
        <v>44753</v>
      </c>
      <c r="B93" t="s">
        <v>885</v>
      </c>
      <c r="C93" t="s">
        <v>886</v>
      </c>
      <c r="D93" s="63"/>
      <c r="E93" s="63" t="s">
        <v>1485</v>
      </c>
      <c r="F93" s="63" t="s">
        <v>1621</v>
      </c>
      <c r="G93" s="63">
        <v>60944692</v>
      </c>
      <c r="H93" s="63" t="s">
        <v>181</v>
      </c>
      <c r="I93" s="66" t="s">
        <v>475</v>
      </c>
      <c r="J93" s="63">
        <v>20</v>
      </c>
      <c r="K93" s="66">
        <v>536.79999999999995</v>
      </c>
      <c r="L93" s="66">
        <v>26.839999999999996</v>
      </c>
      <c r="M93" s="14"/>
    </row>
    <row r="94" spans="1:13" x14ac:dyDescent="0.25">
      <c r="A94" s="61">
        <v>44753</v>
      </c>
      <c r="B94" t="s">
        <v>844</v>
      </c>
      <c r="C94" t="s">
        <v>845</v>
      </c>
      <c r="D94" s="63"/>
      <c r="E94" s="63" t="s">
        <v>1485</v>
      </c>
      <c r="F94" s="63" t="s">
        <v>1621</v>
      </c>
      <c r="G94" s="63">
        <v>60944683</v>
      </c>
      <c r="H94" s="63" t="s">
        <v>181</v>
      </c>
      <c r="I94" s="66" t="s">
        <v>475</v>
      </c>
      <c r="J94" s="63">
        <v>500</v>
      </c>
      <c r="K94" s="66">
        <v>19635</v>
      </c>
      <c r="L94" s="66">
        <v>39.270000000000003</v>
      </c>
      <c r="M94" s="14"/>
    </row>
    <row r="95" spans="1:13" x14ac:dyDescent="0.25">
      <c r="A95" s="61">
        <v>44753</v>
      </c>
      <c r="B95" t="s">
        <v>889</v>
      </c>
      <c r="C95" t="s">
        <v>890</v>
      </c>
      <c r="D95" s="63"/>
      <c r="E95" s="63" t="s">
        <v>1485</v>
      </c>
      <c r="F95" s="63" t="s">
        <v>1621</v>
      </c>
      <c r="G95" s="63">
        <v>60944696</v>
      </c>
      <c r="H95" s="63" t="s">
        <v>181</v>
      </c>
      <c r="I95" s="66" t="s">
        <v>475</v>
      </c>
      <c r="J95" s="63">
        <v>8300</v>
      </c>
      <c r="K95" s="66">
        <v>36803.86</v>
      </c>
      <c r="L95" s="66">
        <v>4.4341999999999997</v>
      </c>
      <c r="M95" s="14"/>
    </row>
    <row r="96" spans="1:13" x14ac:dyDescent="0.25">
      <c r="A96" s="61">
        <v>44755</v>
      </c>
      <c r="B96" t="s">
        <v>1624</v>
      </c>
      <c r="C96" t="s">
        <v>1625</v>
      </c>
      <c r="D96" s="63"/>
      <c r="E96" s="63" t="s">
        <v>1485</v>
      </c>
      <c r="F96" s="63" t="s">
        <v>1626</v>
      </c>
      <c r="G96" s="63">
        <v>970091744</v>
      </c>
      <c r="H96" s="63" t="s">
        <v>1422</v>
      </c>
      <c r="I96" s="66" t="s">
        <v>1423</v>
      </c>
      <c r="J96" s="63">
        <v>12500</v>
      </c>
      <c r="K96" s="66">
        <v>475000</v>
      </c>
      <c r="L96" s="66">
        <v>38</v>
      </c>
      <c r="M96" s="14"/>
    </row>
    <row r="97" spans="1:13" x14ac:dyDescent="0.25">
      <c r="A97" s="61">
        <v>44756</v>
      </c>
      <c r="B97" t="s">
        <v>727</v>
      </c>
      <c r="C97" t="s">
        <v>728</v>
      </c>
      <c r="D97" s="63"/>
      <c r="E97" s="63" t="s">
        <v>1485</v>
      </c>
      <c r="F97" s="63" t="s">
        <v>1627</v>
      </c>
      <c r="G97" s="63">
        <v>6000068367</v>
      </c>
      <c r="H97" s="63" t="s">
        <v>723</v>
      </c>
      <c r="I97" s="66" t="s">
        <v>1628</v>
      </c>
      <c r="J97" s="63">
        <v>27</v>
      </c>
      <c r="K97" s="66">
        <v>112.85999999999999</v>
      </c>
      <c r="L97" s="66">
        <v>4.18</v>
      </c>
      <c r="M97" s="14"/>
    </row>
    <row r="98" spans="1:13" x14ac:dyDescent="0.25">
      <c r="A98" s="61">
        <v>44756</v>
      </c>
      <c r="B98" t="s">
        <v>911</v>
      </c>
      <c r="C98" t="s">
        <v>912</v>
      </c>
      <c r="D98" s="63"/>
      <c r="E98" s="63" t="s">
        <v>1485</v>
      </c>
      <c r="F98" s="63" t="s">
        <v>1627</v>
      </c>
      <c r="G98" s="63">
        <v>6000068366</v>
      </c>
      <c r="H98" s="63" t="s">
        <v>1629</v>
      </c>
      <c r="I98" s="66" t="s">
        <v>1628</v>
      </c>
      <c r="J98" s="63">
        <v>165</v>
      </c>
      <c r="K98" s="66">
        <v>2374.35</v>
      </c>
      <c r="L98" s="66">
        <v>14.389999999999999</v>
      </c>
      <c r="M98" s="14"/>
    </row>
    <row r="99" spans="1:13" x14ac:dyDescent="0.25">
      <c r="A99" s="61">
        <v>44756</v>
      </c>
      <c r="B99" t="s">
        <v>1630</v>
      </c>
      <c r="C99" t="s">
        <v>1631</v>
      </c>
      <c r="D99" s="63"/>
      <c r="E99" s="63" t="s">
        <v>1485</v>
      </c>
      <c r="F99" s="63" t="s">
        <v>1627</v>
      </c>
      <c r="G99" s="63">
        <v>41</v>
      </c>
      <c r="H99" s="63" t="s">
        <v>1632</v>
      </c>
      <c r="I99" s="66" t="s">
        <v>1494</v>
      </c>
      <c r="J99" s="63">
        <v>12</v>
      </c>
      <c r="K99" s="66">
        <v>90000</v>
      </c>
      <c r="L99" s="66">
        <v>7500</v>
      </c>
      <c r="M99" s="14"/>
    </row>
    <row r="100" spans="1:13" x14ac:dyDescent="0.25">
      <c r="A100" s="61">
        <v>44756</v>
      </c>
      <c r="B100" t="s">
        <v>1342</v>
      </c>
      <c r="C100" t="s">
        <v>1343</v>
      </c>
      <c r="D100" s="63"/>
      <c r="E100" s="63" t="s">
        <v>1485</v>
      </c>
      <c r="F100" s="63" t="s">
        <v>1627</v>
      </c>
      <c r="G100" s="63">
        <v>98046</v>
      </c>
      <c r="H100" s="63" t="s">
        <v>1116</v>
      </c>
      <c r="I100" s="66" t="s">
        <v>1103</v>
      </c>
      <c r="J100" s="63">
        <v>200</v>
      </c>
      <c r="K100" s="66">
        <v>3152.7999999999997</v>
      </c>
      <c r="L100" s="66">
        <v>15.763999999999999</v>
      </c>
      <c r="M100" s="14"/>
    </row>
    <row r="101" spans="1:13" x14ac:dyDescent="0.25">
      <c r="A101" s="61">
        <v>44756</v>
      </c>
      <c r="B101" t="s">
        <v>1633</v>
      </c>
      <c r="C101" t="s">
        <v>1634</v>
      </c>
      <c r="D101" s="63"/>
      <c r="E101" s="63" t="s">
        <v>1485</v>
      </c>
      <c r="F101" s="63" t="s">
        <v>1635</v>
      </c>
      <c r="G101" s="63">
        <v>1261</v>
      </c>
      <c r="H101" s="63" t="s">
        <v>1636</v>
      </c>
      <c r="I101" s="66" t="s">
        <v>210</v>
      </c>
      <c r="J101" s="63">
        <v>130</v>
      </c>
      <c r="K101" s="66">
        <v>22568</v>
      </c>
      <c r="L101" s="66">
        <v>173.6</v>
      </c>
      <c r="M101" s="14"/>
    </row>
    <row r="102" spans="1:13" x14ac:dyDescent="0.25">
      <c r="A102" s="61">
        <v>44756</v>
      </c>
      <c r="B102" t="s">
        <v>1338</v>
      </c>
      <c r="C102" t="s">
        <v>1339</v>
      </c>
      <c r="D102" s="63"/>
      <c r="E102" s="63" t="s">
        <v>1485</v>
      </c>
      <c r="F102" s="63" t="s">
        <v>1637</v>
      </c>
      <c r="G102" s="63">
        <v>3512</v>
      </c>
      <c r="H102" s="63" t="s">
        <v>1340</v>
      </c>
      <c r="I102" s="66" t="s">
        <v>210</v>
      </c>
      <c r="J102" s="63">
        <v>100</v>
      </c>
      <c r="K102" s="66">
        <v>91755</v>
      </c>
      <c r="L102" s="66">
        <v>917.55</v>
      </c>
      <c r="M102" s="14"/>
    </row>
    <row r="103" spans="1:13" x14ac:dyDescent="0.25">
      <c r="A103" s="61">
        <v>44760</v>
      </c>
      <c r="B103" t="s">
        <v>1308</v>
      </c>
      <c r="C103" t="s">
        <v>1309</v>
      </c>
      <c r="D103" s="63"/>
      <c r="E103" s="63" t="s">
        <v>1485</v>
      </c>
      <c r="F103" s="63" t="s">
        <v>1638</v>
      </c>
      <c r="G103" s="63">
        <v>3030064597</v>
      </c>
      <c r="H103" s="63" t="s">
        <v>1307</v>
      </c>
      <c r="I103" s="66" t="s">
        <v>1178</v>
      </c>
      <c r="J103" s="63">
        <v>1</v>
      </c>
      <c r="K103" s="66">
        <v>20175</v>
      </c>
      <c r="L103" s="66">
        <v>20175</v>
      </c>
      <c r="M103" s="14"/>
    </row>
    <row r="104" spans="1:13" x14ac:dyDescent="0.25">
      <c r="A104" s="61">
        <v>44760</v>
      </c>
      <c r="B104" t="s">
        <v>1179</v>
      </c>
      <c r="C104" t="s">
        <v>1180</v>
      </c>
      <c r="D104" s="63"/>
      <c r="E104" s="63" t="s">
        <v>1485</v>
      </c>
      <c r="F104" s="63" t="s">
        <v>1638</v>
      </c>
      <c r="G104" s="63">
        <v>3030064634</v>
      </c>
      <c r="H104" s="63" t="s">
        <v>1307</v>
      </c>
      <c r="I104" s="66" t="s">
        <v>1178</v>
      </c>
      <c r="J104" s="63">
        <v>1</v>
      </c>
      <c r="K104" s="66">
        <v>341850</v>
      </c>
      <c r="L104" s="66">
        <v>341850</v>
      </c>
      <c r="M104" s="14"/>
    </row>
    <row r="105" spans="1:13" x14ac:dyDescent="0.25">
      <c r="A105" s="61">
        <v>44760</v>
      </c>
      <c r="B105" t="s">
        <v>850</v>
      </c>
      <c r="C105" t="s">
        <v>851</v>
      </c>
      <c r="D105" s="63"/>
      <c r="E105" s="63" t="s">
        <v>1485</v>
      </c>
      <c r="F105" s="63" t="s">
        <v>1639</v>
      </c>
      <c r="G105" s="63">
        <v>60956206</v>
      </c>
      <c r="H105" s="63" t="s">
        <v>181</v>
      </c>
      <c r="I105" s="66" t="s">
        <v>475</v>
      </c>
      <c r="J105" s="63">
        <v>216</v>
      </c>
      <c r="K105" s="66">
        <v>2622.2400000000002</v>
      </c>
      <c r="L105" s="66">
        <v>12.14</v>
      </c>
      <c r="M105" s="14"/>
    </row>
    <row r="106" spans="1:13" x14ac:dyDescent="0.25">
      <c r="A106" s="61">
        <v>44760</v>
      </c>
      <c r="B106" t="s">
        <v>841</v>
      </c>
      <c r="C106" t="s">
        <v>842</v>
      </c>
      <c r="D106" s="63"/>
      <c r="E106" s="63" t="s">
        <v>1485</v>
      </c>
      <c r="F106" s="63" t="s">
        <v>1621</v>
      </c>
      <c r="G106" s="63">
        <v>60956205</v>
      </c>
      <c r="H106" s="63" t="s">
        <v>181</v>
      </c>
      <c r="I106" s="66" t="s">
        <v>475</v>
      </c>
      <c r="J106" s="63">
        <v>200</v>
      </c>
      <c r="K106" s="66">
        <v>2220</v>
      </c>
      <c r="L106" s="66">
        <v>11.1</v>
      </c>
      <c r="M106" s="14"/>
    </row>
    <row r="107" spans="1:13" x14ac:dyDescent="0.25">
      <c r="A107" s="61">
        <v>44760</v>
      </c>
      <c r="B107" t="s">
        <v>1171</v>
      </c>
      <c r="C107" t="s">
        <v>1172</v>
      </c>
      <c r="D107" s="63"/>
      <c r="E107" s="63" t="s">
        <v>1485</v>
      </c>
      <c r="F107" s="63" t="s">
        <v>1627</v>
      </c>
      <c r="G107" s="63">
        <v>98049</v>
      </c>
      <c r="H107" s="63" t="s">
        <v>1173</v>
      </c>
      <c r="I107" s="66" t="s">
        <v>1103</v>
      </c>
      <c r="J107" s="63">
        <v>1000</v>
      </c>
      <c r="K107" s="66">
        <v>3410</v>
      </c>
      <c r="L107" s="66">
        <v>3.41</v>
      </c>
      <c r="M107" s="14"/>
    </row>
    <row r="108" spans="1:13" x14ac:dyDescent="0.25">
      <c r="A108" s="61">
        <v>44761</v>
      </c>
      <c r="B108" t="s">
        <v>882</v>
      </c>
      <c r="C108" t="s">
        <v>883</v>
      </c>
      <c r="D108" s="63"/>
      <c r="E108" s="63" t="s">
        <v>1485</v>
      </c>
      <c r="F108" s="63" t="s">
        <v>1639</v>
      </c>
      <c r="G108" s="63">
        <v>60959827</v>
      </c>
      <c r="H108" s="63" t="s">
        <v>181</v>
      </c>
      <c r="I108" s="66" t="s">
        <v>475</v>
      </c>
      <c r="J108" s="63">
        <v>7</v>
      </c>
      <c r="K108" s="66">
        <v>4191.46</v>
      </c>
      <c r="L108" s="66">
        <v>598.78</v>
      </c>
      <c r="M108" s="14"/>
    </row>
    <row r="109" spans="1:13" x14ac:dyDescent="0.25">
      <c r="A109" s="61">
        <v>44762</v>
      </c>
      <c r="B109" t="s">
        <v>642</v>
      </c>
      <c r="C109" t="s">
        <v>643</v>
      </c>
      <c r="D109" s="63"/>
      <c r="E109" s="63" t="s">
        <v>1640</v>
      </c>
      <c r="F109" s="63" t="s">
        <v>1641</v>
      </c>
      <c r="G109" s="63">
        <v>9914</v>
      </c>
      <c r="H109" s="63" t="s">
        <v>1642</v>
      </c>
      <c r="I109" s="66" t="s">
        <v>1600</v>
      </c>
      <c r="J109" s="63">
        <v>40</v>
      </c>
      <c r="K109" s="66">
        <v>345898</v>
      </c>
      <c r="L109" s="66">
        <v>8647.4500000000007</v>
      </c>
      <c r="M109" s="14"/>
    </row>
    <row r="110" spans="1:13" x14ac:dyDescent="0.25">
      <c r="A110" s="61">
        <v>44762</v>
      </c>
      <c r="B110" t="s">
        <v>876</v>
      </c>
      <c r="C110" t="s">
        <v>877</v>
      </c>
      <c r="D110" s="63"/>
      <c r="E110" s="63" t="s">
        <v>1485</v>
      </c>
      <c r="F110" s="63" t="s">
        <v>1621</v>
      </c>
      <c r="G110" s="63">
        <v>12641</v>
      </c>
      <c r="H110" s="63" t="s">
        <v>1643</v>
      </c>
      <c r="I110" s="66" t="s">
        <v>1522</v>
      </c>
      <c r="J110" s="63">
        <v>60</v>
      </c>
      <c r="K110" s="66">
        <v>311880</v>
      </c>
      <c r="L110" s="66">
        <v>5198</v>
      </c>
      <c r="M110" s="14"/>
    </row>
    <row r="111" spans="1:13" x14ac:dyDescent="0.25">
      <c r="A111" s="61">
        <v>44762</v>
      </c>
      <c r="B111" t="s">
        <v>876</v>
      </c>
      <c r="C111" t="s">
        <v>877</v>
      </c>
      <c r="D111" s="63"/>
      <c r="E111" s="63" t="s">
        <v>1485</v>
      </c>
      <c r="F111" s="63" t="s">
        <v>1621</v>
      </c>
      <c r="G111" s="63">
        <v>12640</v>
      </c>
      <c r="H111" s="63" t="s">
        <v>1521</v>
      </c>
      <c r="I111" s="66" t="s">
        <v>1522</v>
      </c>
      <c r="J111" s="63">
        <v>15</v>
      </c>
      <c r="K111" s="66">
        <v>77970</v>
      </c>
      <c r="L111" s="66">
        <v>5198</v>
      </c>
      <c r="M111" s="14"/>
    </row>
    <row r="112" spans="1:13" x14ac:dyDescent="0.25">
      <c r="A112" s="61">
        <v>44763</v>
      </c>
      <c r="B112" t="e">
        <v>#N/A</v>
      </c>
      <c r="C112" t="s">
        <v>1644</v>
      </c>
      <c r="D112" s="63"/>
      <c r="E112" s="63" t="s">
        <v>1485</v>
      </c>
      <c r="F112" s="63" t="s">
        <v>1645</v>
      </c>
      <c r="G112" s="63">
        <v>5251189431</v>
      </c>
      <c r="H112" s="63" t="s">
        <v>1646</v>
      </c>
      <c r="I112" s="66" t="s">
        <v>1647</v>
      </c>
      <c r="J112" s="63">
        <v>27</v>
      </c>
      <c r="K112" s="66">
        <v>2816.91</v>
      </c>
      <c r="L112" s="66">
        <v>104.33</v>
      </c>
      <c r="M112" s="14"/>
    </row>
    <row r="113" spans="1:13" x14ac:dyDescent="0.25">
      <c r="A113" s="61">
        <v>44763</v>
      </c>
      <c r="B113" t="s">
        <v>1648</v>
      </c>
      <c r="C113" t="s">
        <v>1649</v>
      </c>
      <c r="D113" s="63"/>
      <c r="E113" s="63" t="s">
        <v>1485</v>
      </c>
      <c r="F113" s="63" t="s">
        <v>1645</v>
      </c>
      <c r="G113" s="63">
        <v>5251189431</v>
      </c>
      <c r="H113" s="63" t="s">
        <v>1646</v>
      </c>
      <c r="I113" s="66" t="s">
        <v>1647</v>
      </c>
      <c r="J113" s="63">
        <v>651</v>
      </c>
      <c r="K113" s="66">
        <v>5911.08</v>
      </c>
      <c r="L113" s="66">
        <v>9.08</v>
      </c>
      <c r="M113" s="14"/>
    </row>
    <row r="114" spans="1:13" x14ac:dyDescent="0.25">
      <c r="A114" s="61">
        <v>44763</v>
      </c>
      <c r="B114" t="e">
        <v>#N/A</v>
      </c>
      <c r="C114" t="s">
        <v>1650</v>
      </c>
      <c r="D114" s="63"/>
      <c r="E114" s="63" t="s">
        <v>1485</v>
      </c>
      <c r="F114" s="63" t="s">
        <v>1645</v>
      </c>
      <c r="G114" s="63">
        <v>5251189431</v>
      </c>
      <c r="H114" s="63" t="s">
        <v>1646</v>
      </c>
      <c r="I114" s="66" t="s">
        <v>1647</v>
      </c>
      <c r="J114" s="63">
        <v>2</v>
      </c>
      <c r="K114" s="66">
        <v>561.6</v>
      </c>
      <c r="L114" s="66">
        <v>280.8</v>
      </c>
      <c r="M114" s="14"/>
    </row>
    <row r="115" spans="1:13" x14ac:dyDescent="0.25">
      <c r="A115" s="61">
        <v>44763</v>
      </c>
      <c r="B115" t="s">
        <v>760</v>
      </c>
      <c r="C115" t="s">
        <v>1651</v>
      </c>
      <c r="D115" s="63"/>
      <c r="E115" s="63" t="s">
        <v>1485</v>
      </c>
      <c r="F115" s="63" t="s">
        <v>1627</v>
      </c>
      <c r="G115" s="63">
        <v>3424</v>
      </c>
      <c r="H115" s="63" t="s">
        <v>763</v>
      </c>
      <c r="I115" s="66" t="s">
        <v>750</v>
      </c>
      <c r="J115" s="63">
        <v>400</v>
      </c>
      <c r="K115" s="66">
        <v>7751.28</v>
      </c>
      <c r="L115" s="66">
        <v>19.3782</v>
      </c>
      <c r="M115" s="14"/>
    </row>
    <row r="116" spans="1:13" x14ac:dyDescent="0.25">
      <c r="A116" s="61">
        <v>44763</v>
      </c>
      <c r="B116" t="s">
        <v>751</v>
      </c>
      <c r="C116" t="s">
        <v>1652</v>
      </c>
      <c r="D116" s="63"/>
      <c r="E116" s="63" t="s">
        <v>1485</v>
      </c>
      <c r="F116" s="63" t="s">
        <v>1635</v>
      </c>
      <c r="G116" s="63">
        <v>3370</v>
      </c>
      <c r="H116" s="63" t="s">
        <v>754</v>
      </c>
      <c r="I116" s="66" t="s">
        <v>750</v>
      </c>
      <c r="J116" s="63">
        <v>200</v>
      </c>
      <c r="K116" s="66">
        <v>6998.4000000000005</v>
      </c>
      <c r="L116" s="66">
        <v>34.992000000000004</v>
      </c>
      <c r="M116" s="14"/>
    </row>
    <row r="117" spans="1:13" x14ac:dyDescent="0.25">
      <c r="A117" s="61">
        <v>44763</v>
      </c>
      <c r="B117" t="s">
        <v>755</v>
      </c>
      <c r="C117" t="s">
        <v>1653</v>
      </c>
      <c r="D117" s="63"/>
      <c r="E117" s="63" t="s">
        <v>1485</v>
      </c>
      <c r="F117" s="63" t="s">
        <v>1635</v>
      </c>
      <c r="G117" s="63">
        <v>3370</v>
      </c>
      <c r="H117" s="63" t="s">
        <v>754</v>
      </c>
      <c r="I117" s="66" t="s">
        <v>750</v>
      </c>
      <c r="J117" s="63">
        <v>60</v>
      </c>
      <c r="K117" s="66">
        <v>12479.8</v>
      </c>
      <c r="L117" s="66">
        <v>207.99666666666664</v>
      </c>
      <c r="M117" s="14"/>
    </row>
    <row r="118" spans="1:13" x14ac:dyDescent="0.25">
      <c r="A118" s="61">
        <v>44763</v>
      </c>
      <c r="B118" t="s">
        <v>757</v>
      </c>
      <c r="C118" t="s">
        <v>1654</v>
      </c>
      <c r="D118" s="63"/>
      <c r="E118" s="63" t="s">
        <v>1485</v>
      </c>
      <c r="F118" s="63" t="s">
        <v>1635</v>
      </c>
      <c r="G118" s="63">
        <v>3370</v>
      </c>
      <c r="H118" s="63" t="s">
        <v>754</v>
      </c>
      <c r="I118" s="66" t="s">
        <v>750</v>
      </c>
      <c r="J118" s="63">
        <v>150</v>
      </c>
      <c r="K118" s="66">
        <v>4316.1000000000004</v>
      </c>
      <c r="L118" s="66">
        <v>28.774000000000001</v>
      </c>
      <c r="M118" s="14"/>
    </row>
    <row r="119" spans="1:13" x14ac:dyDescent="0.25">
      <c r="A119" s="61">
        <v>44763</v>
      </c>
      <c r="B119" t="s">
        <v>1319</v>
      </c>
      <c r="C119" t="s">
        <v>1320</v>
      </c>
      <c r="D119" s="63"/>
      <c r="E119" s="63" t="s">
        <v>1485</v>
      </c>
      <c r="F119" s="63" t="s">
        <v>1655</v>
      </c>
      <c r="G119" s="63">
        <v>2000057</v>
      </c>
      <c r="H119" s="63" t="s">
        <v>1317</v>
      </c>
      <c r="I119" s="66" t="s">
        <v>1318</v>
      </c>
      <c r="J119" s="63">
        <v>150</v>
      </c>
      <c r="K119" s="66">
        <v>945750</v>
      </c>
      <c r="L119" s="66">
        <v>6305</v>
      </c>
      <c r="M119" s="14"/>
    </row>
    <row r="120" spans="1:13" x14ac:dyDescent="0.25">
      <c r="A120" s="61">
        <v>44764</v>
      </c>
      <c r="B120" t="s">
        <v>407</v>
      </c>
      <c r="C120" t="s">
        <v>408</v>
      </c>
      <c r="D120" s="63"/>
      <c r="E120" s="63" t="s">
        <v>1485</v>
      </c>
      <c r="F120" s="63" t="s">
        <v>1627</v>
      </c>
      <c r="G120" s="63">
        <v>6000068572</v>
      </c>
      <c r="H120" s="63" t="s">
        <v>723</v>
      </c>
      <c r="I120" s="66" t="s">
        <v>1628</v>
      </c>
      <c r="J120" s="63">
        <v>261</v>
      </c>
      <c r="K120" s="66">
        <v>5888.16</v>
      </c>
      <c r="L120" s="66">
        <v>22.56</v>
      </c>
      <c r="M120" s="14"/>
    </row>
    <row r="121" spans="1:13" x14ac:dyDescent="0.25">
      <c r="A121" s="61">
        <v>44764</v>
      </c>
      <c r="B121" t="s">
        <v>727</v>
      </c>
      <c r="C121" t="s">
        <v>728</v>
      </c>
      <c r="D121" s="63"/>
      <c r="E121" s="63" t="s">
        <v>1485</v>
      </c>
      <c r="F121" s="63" t="s">
        <v>1627</v>
      </c>
      <c r="G121" s="63">
        <v>6000068571</v>
      </c>
      <c r="H121" s="63" t="s">
        <v>723</v>
      </c>
      <c r="I121" s="66" t="s">
        <v>1628</v>
      </c>
      <c r="J121" s="63">
        <v>23</v>
      </c>
      <c r="K121" s="66">
        <v>96.139999999999986</v>
      </c>
      <c r="L121" s="66">
        <v>4.18</v>
      </c>
      <c r="M121" s="14"/>
    </row>
    <row r="122" spans="1:13" x14ac:dyDescent="0.25">
      <c r="A122" s="61">
        <v>44764</v>
      </c>
      <c r="B122" t="s">
        <v>1608</v>
      </c>
      <c r="C122" t="s">
        <v>1609</v>
      </c>
      <c r="D122" s="63"/>
      <c r="E122" s="63" t="s">
        <v>1485</v>
      </c>
      <c r="F122" s="63" t="s">
        <v>1656</v>
      </c>
      <c r="G122" s="63">
        <v>3030064722</v>
      </c>
      <c r="H122" s="63" t="s">
        <v>1613</v>
      </c>
      <c r="I122" s="66" t="s">
        <v>1178</v>
      </c>
      <c r="J122" s="63">
        <v>420</v>
      </c>
      <c r="K122" s="66">
        <v>514016.99999999994</v>
      </c>
      <c r="L122" s="66">
        <v>1223.8499999999999</v>
      </c>
      <c r="M122" s="14"/>
    </row>
    <row r="123" spans="1:13" x14ac:dyDescent="0.25">
      <c r="A123" s="61">
        <v>44769</v>
      </c>
      <c r="B123" t="s">
        <v>1657</v>
      </c>
      <c r="C123" t="s">
        <v>1658</v>
      </c>
      <c r="D123" s="63"/>
      <c r="E123" s="63" t="s">
        <v>1485</v>
      </c>
      <c r="F123" s="63" t="s">
        <v>1655</v>
      </c>
      <c r="G123" s="63">
        <v>239</v>
      </c>
      <c r="H123" s="63" t="s">
        <v>1605</v>
      </c>
      <c r="I123" s="66" t="s">
        <v>1606</v>
      </c>
      <c r="J123" s="63">
        <v>12</v>
      </c>
      <c r="K123" s="66">
        <v>6300</v>
      </c>
      <c r="L123" s="66">
        <v>525</v>
      </c>
      <c r="M123" s="14"/>
    </row>
    <row r="124" spans="1:13" x14ac:dyDescent="0.25">
      <c r="A124" s="61">
        <v>44769</v>
      </c>
      <c r="B124" t="s">
        <v>1659</v>
      </c>
      <c r="C124" t="s">
        <v>1660</v>
      </c>
      <c r="D124" s="63"/>
      <c r="E124" s="63" t="s">
        <v>1485</v>
      </c>
      <c r="F124" s="63" t="s">
        <v>1661</v>
      </c>
      <c r="G124" s="63">
        <v>6000068560</v>
      </c>
      <c r="H124" s="63" t="s">
        <v>1629</v>
      </c>
      <c r="I124" s="66" t="s">
        <v>1628</v>
      </c>
      <c r="J124" s="63">
        <v>5</v>
      </c>
      <c r="K124" s="66">
        <v>222.5</v>
      </c>
      <c r="L124" s="66">
        <v>44.5</v>
      </c>
      <c r="M124" s="14"/>
    </row>
    <row r="125" spans="1:13" x14ac:dyDescent="0.25">
      <c r="A125" s="61">
        <v>44769</v>
      </c>
      <c r="B125" t="s">
        <v>1662</v>
      </c>
      <c r="C125" t="s">
        <v>1663</v>
      </c>
      <c r="D125" s="63"/>
      <c r="E125" s="63" t="s">
        <v>1485</v>
      </c>
      <c r="F125" s="63" t="s">
        <v>1661</v>
      </c>
      <c r="G125" s="63">
        <v>6000068561</v>
      </c>
      <c r="H125" s="63" t="s">
        <v>1629</v>
      </c>
      <c r="I125" s="66" t="s">
        <v>1628</v>
      </c>
      <c r="J125" s="63">
        <v>15</v>
      </c>
      <c r="K125" s="66">
        <v>652.5</v>
      </c>
      <c r="L125" s="66">
        <v>43.5</v>
      </c>
      <c r="M125" s="14"/>
    </row>
    <row r="126" spans="1:13" x14ac:dyDescent="0.25">
      <c r="A126" s="61">
        <v>44769</v>
      </c>
      <c r="B126" t="s">
        <v>1165</v>
      </c>
      <c r="C126" t="s">
        <v>1166</v>
      </c>
      <c r="D126" s="63"/>
      <c r="E126" s="63" t="s">
        <v>1485</v>
      </c>
      <c r="F126" s="63" t="s">
        <v>1549</v>
      </c>
      <c r="G126" s="63">
        <v>12484</v>
      </c>
      <c r="H126" s="63" t="s">
        <v>1629</v>
      </c>
      <c r="I126" s="66" t="s">
        <v>1164</v>
      </c>
      <c r="J126" s="63">
        <v>32</v>
      </c>
      <c r="K126" s="66">
        <v>539120</v>
      </c>
      <c r="L126" s="66">
        <v>16847.5</v>
      </c>
      <c r="M126" s="14"/>
    </row>
    <row r="127" spans="1:13" x14ac:dyDescent="0.25">
      <c r="A127" s="61">
        <v>44769</v>
      </c>
      <c r="B127" t="s">
        <v>1664</v>
      </c>
      <c r="C127" t="s">
        <v>1665</v>
      </c>
      <c r="D127" s="63"/>
      <c r="E127" s="63" t="s">
        <v>1485</v>
      </c>
      <c r="F127" s="63" t="s">
        <v>1666</v>
      </c>
      <c r="G127" s="63" t="s">
        <v>1667</v>
      </c>
      <c r="H127" s="63" t="s">
        <v>1668</v>
      </c>
      <c r="I127" s="66" t="s">
        <v>1669</v>
      </c>
      <c r="J127" s="63">
        <v>4</v>
      </c>
      <c r="K127" s="66">
        <v>6400</v>
      </c>
      <c r="L127" s="66">
        <v>1600</v>
      </c>
      <c r="M127" s="14"/>
    </row>
    <row r="128" spans="1:13" x14ac:dyDescent="0.25">
      <c r="A128" s="61">
        <v>44769</v>
      </c>
      <c r="B128" t="s">
        <v>1190</v>
      </c>
      <c r="C128" t="s">
        <v>1191</v>
      </c>
      <c r="D128" s="63"/>
      <c r="E128" s="63" t="s">
        <v>1485</v>
      </c>
      <c r="F128" s="63" t="s">
        <v>1666</v>
      </c>
      <c r="G128" s="63" t="s">
        <v>1670</v>
      </c>
      <c r="H128" s="63" t="s">
        <v>1668</v>
      </c>
      <c r="I128" s="66" t="s">
        <v>1669</v>
      </c>
      <c r="J128" s="63">
        <v>16</v>
      </c>
      <c r="K128" s="66">
        <v>6400</v>
      </c>
      <c r="L128" s="66">
        <v>400</v>
      </c>
      <c r="M128" s="14"/>
    </row>
    <row r="129" spans="1:13" x14ac:dyDescent="0.25">
      <c r="A129" s="61">
        <v>44771</v>
      </c>
      <c r="B129" t="s">
        <v>1671</v>
      </c>
      <c r="C129" t="s">
        <v>1672</v>
      </c>
      <c r="D129" s="63"/>
      <c r="E129" s="63" t="s">
        <v>1485</v>
      </c>
      <c r="F129" s="63" t="s">
        <v>1639</v>
      </c>
      <c r="G129" s="63">
        <v>60976136</v>
      </c>
      <c r="H129" s="63" t="s">
        <v>914</v>
      </c>
      <c r="I129" s="66" t="s">
        <v>475</v>
      </c>
      <c r="J129" s="63">
        <v>14</v>
      </c>
      <c r="K129" s="66">
        <v>1499.54</v>
      </c>
      <c r="L129" s="66">
        <v>107.11</v>
      </c>
      <c r="M129" s="14"/>
    </row>
    <row r="130" spans="1:13" x14ac:dyDescent="0.25">
      <c r="A130" s="61">
        <v>44771</v>
      </c>
      <c r="B130" t="s">
        <v>1502</v>
      </c>
      <c r="C130" t="s">
        <v>1503</v>
      </c>
      <c r="D130" s="63"/>
      <c r="E130" s="63" t="s">
        <v>1485</v>
      </c>
      <c r="F130" s="63" t="s">
        <v>1673</v>
      </c>
      <c r="G130" s="63" t="s">
        <v>928</v>
      </c>
      <c r="H130" s="63" t="s">
        <v>1674</v>
      </c>
      <c r="I130" s="66" t="s">
        <v>1675</v>
      </c>
      <c r="J130" s="63">
        <v>214</v>
      </c>
      <c r="K130" s="66">
        <v>40660</v>
      </c>
      <c r="L130" s="66">
        <v>190</v>
      </c>
      <c r="M130" s="14"/>
    </row>
    <row r="131" spans="1:13" x14ac:dyDescent="0.25">
      <c r="A131" s="61">
        <v>44746</v>
      </c>
      <c r="B131" t="s">
        <v>981</v>
      </c>
      <c r="C131" t="s">
        <v>982</v>
      </c>
      <c r="D131" s="63"/>
      <c r="E131" s="63" t="s">
        <v>1485</v>
      </c>
      <c r="F131" s="63" t="s">
        <v>1601</v>
      </c>
      <c r="G131" s="63">
        <v>5257</v>
      </c>
      <c r="H131" s="63" t="s">
        <v>984</v>
      </c>
      <c r="I131" s="66" t="s">
        <v>980</v>
      </c>
      <c r="J131" s="63">
        <v>2580</v>
      </c>
      <c r="K131" s="66">
        <v>6484.4000000000005</v>
      </c>
      <c r="L131" s="66">
        <v>2.5133333333333336</v>
      </c>
      <c r="M131" s="14"/>
    </row>
    <row r="132" spans="1:13" x14ac:dyDescent="0.25">
      <c r="A132" s="61">
        <v>44747</v>
      </c>
      <c r="B132" t="s">
        <v>1012</v>
      </c>
      <c r="C132" t="s">
        <v>1013</v>
      </c>
      <c r="D132" s="63"/>
      <c r="E132" s="63" t="s">
        <v>1485</v>
      </c>
      <c r="F132" s="63" t="s">
        <v>1676</v>
      </c>
      <c r="G132" s="63">
        <v>17057</v>
      </c>
      <c r="H132" s="63" t="s">
        <v>1677</v>
      </c>
      <c r="I132" s="66" t="s">
        <v>1003</v>
      </c>
      <c r="J132" s="63">
        <v>40</v>
      </c>
      <c r="K132" s="66">
        <v>586.79999999999995</v>
      </c>
      <c r="L132" s="66">
        <v>14.669999999999998</v>
      </c>
      <c r="M132" s="14"/>
    </row>
    <row r="133" spans="1:13" x14ac:dyDescent="0.25">
      <c r="A133" s="61">
        <v>44747</v>
      </c>
      <c r="B133" t="s">
        <v>1012</v>
      </c>
      <c r="C133" t="s">
        <v>1013</v>
      </c>
      <c r="D133" s="63"/>
      <c r="E133" s="63" t="s">
        <v>1485</v>
      </c>
      <c r="F133" s="63" t="s">
        <v>1676</v>
      </c>
      <c r="G133" s="63">
        <v>17057</v>
      </c>
      <c r="H133" s="63" t="s">
        <v>1677</v>
      </c>
      <c r="I133" s="66" t="s">
        <v>1003</v>
      </c>
      <c r="J133" s="63">
        <v>40</v>
      </c>
      <c r="K133" s="66">
        <v>586.79999999999995</v>
      </c>
      <c r="L133" s="66">
        <v>14.669999999999998</v>
      </c>
      <c r="M133" s="14"/>
    </row>
    <row r="134" spans="1:13" x14ac:dyDescent="0.25">
      <c r="A134" s="61">
        <v>44747</v>
      </c>
      <c r="B134" t="s">
        <v>1008</v>
      </c>
      <c r="C134" t="s">
        <v>1009</v>
      </c>
      <c r="D134" s="63"/>
      <c r="E134" s="63" t="s">
        <v>1485</v>
      </c>
      <c r="F134" s="63" t="s">
        <v>1676</v>
      </c>
      <c r="G134" s="63">
        <v>17056</v>
      </c>
      <c r="H134" s="63" t="s">
        <v>1677</v>
      </c>
      <c r="I134" s="66" t="s">
        <v>1003</v>
      </c>
      <c r="J134" s="63">
        <v>1000</v>
      </c>
      <c r="K134" s="66">
        <v>8780</v>
      </c>
      <c r="L134" s="66">
        <v>8.7799999999999994</v>
      </c>
      <c r="M134" s="14"/>
    </row>
    <row r="135" spans="1:13" x14ac:dyDescent="0.25">
      <c r="A135" s="61">
        <v>44747</v>
      </c>
      <c r="B135" t="s">
        <v>1678</v>
      </c>
      <c r="C135" t="s">
        <v>1679</v>
      </c>
      <c r="D135" s="63"/>
      <c r="E135" s="63" t="s">
        <v>1485</v>
      </c>
      <c r="F135" s="63" t="s">
        <v>1676</v>
      </c>
      <c r="G135" s="63">
        <v>17055</v>
      </c>
      <c r="H135" s="63" t="s">
        <v>1677</v>
      </c>
      <c r="I135" s="66" t="s">
        <v>1003</v>
      </c>
      <c r="J135" s="63">
        <v>40</v>
      </c>
      <c r="K135" s="66">
        <v>170.79999999999998</v>
      </c>
      <c r="L135" s="66">
        <v>4.2699999999999996</v>
      </c>
      <c r="M135" s="14"/>
    </row>
    <row r="136" spans="1:13" x14ac:dyDescent="0.25">
      <c r="A136" s="61">
        <v>44747</v>
      </c>
      <c r="B136" t="s">
        <v>1680</v>
      </c>
      <c r="C136" s="67" t="s">
        <v>1681</v>
      </c>
      <c r="D136" s="63"/>
      <c r="E136" s="63" t="s">
        <v>1485</v>
      </c>
      <c r="F136" s="63" t="s">
        <v>1676</v>
      </c>
      <c r="G136" s="63">
        <v>17058</v>
      </c>
      <c r="H136" s="63" t="s">
        <v>1677</v>
      </c>
      <c r="I136" s="66" t="s">
        <v>1003</v>
      </c>
      <c r="J136" s="63">
        <v>1000</v>
      </c>
      <c r="K136" s="66">
        <v>1006.9999999999999</v>
      </c>
      <c r="L136" s="66">
        <v>1.0069999999999999</v>
      </c>
      <c r="M136" s="14"/>
    </row>
    <row r="137" spans="1:13" x14ac:dyDescent="0.25">
      <c r="A137" s="61">
        <v>44747</v>
      </c>
      <c r="B137" t="s">
        <v>14</v>
      </c>
      <c r="C137" t="s">
        <v>71</v>
      </c>
      <c r="D137" s="63"/>
      <c r="E137" s="63" t="s">
        <v>1485</v>
      </c>
      <c r="F137" s="63" t="s">
        <v>1682</v>
      </c>
      <c r="G137" s="63">
        <v>30024834</v>
      </c>
      <c r="H137" s="63" t="s">
        <v>1683</v>
      </c>
      <c r="I137" s="66" t="s">
        <v>215</v>
      </c>
      <c r="J137" s="63">
        <v>94840</v>
      </c>
      <c r="K137" s="66">
        <v>17545.400000000001</v>
      </c>
      <c r="L137" s="66">
        <v>0.18500000000000003</v>
      </c>
      <c r="M137" s="14"/>
    </row>
    <row r="138" spans="1:13" x14ac:dyDescent="0.25">
      <c r="A138" s="61">
        <v>44748</v>
      </c>
      <c r="B138" t="s">
        <v>410</v>
      </c>
      <c r="C138" t="s">
        <v>411</v>
      </c>
      <c r="D138" s="63"/>
      <c r="E138" s="63" t="s">
        <v>1485</v>
      </c>
      <c r="F138" s="63" t="s">
        <v>1684</v>
      </c>
      <c r="G138" s="63">
        <v>9110063206</v>
      </c>
      <c r="H138" s="63" t="s">
        <v>1685</v>
      </c>
      <c r="I138" s="66" t="s">
        <v>964</v>
      </c>
      <c r="J138" s="63">
        <v>6000</v>
      </c>
      <c r="K138" s="66">
        <v>9750</v>
      </c>
      <c r="L138" s="66">
        <v>1.625</v>
      </c>
      <c r="M138" s="14"/>
    </row>
    <row r="139" spans="1:13" x14ac:dyDescent="0.25">
      <c r="A139" s="61">
        <v>44748</v>
      </c>
      <c r="B139" t="s">
        <v>1410</v>
      </c>
      <c r="C139" t="s">
        <v>1411</v>
      </c>
      <c r="D139" s="63"/>
      <c r="E139" s="63" t="s">
        <v>1485</v>
      </c>
      <c r="F139" s="63" t="s">
        <v>1598</v>
      </c>
      <c r="G139" s="63">
        <v>8397</v>
      </c>
      <c r="H139" s="63" t="s">
        <v>1412</v>
      </c>
      <c r="I139" s="66" t="s">
        <v>1600</v>
      </c>
      <c r="J139" s="63">
        <v>960</v>
      </c>
      <c r="K139" s="66">
        <v>16223.999999999998</v>
      </c>
      <c r="L139" s="66">
        <v>16.899999999999999</v>
      </c>
      <c r="M139" s="14"/>
    </row>
    <row r="140" spans="1:13" x14ac:dyDescent="0.25">
      <c r="A140" s="61">
        <v>44749</v>
      </c>
      <c r="B140" t="s">
        <v>1065</v>
      </c>
      <c r="C140" t="s">
        <v>1066</v>
      </c>
      <c r="D140" s="63"/>
      <c r="E140" s="63" t="s">
        <v>1485</v>
      </c>
      <c r="F140" s="63" t="s">
        <v>1686</v>
      </c>
      <c r="G140" s="63">
        <v>10414083</v>
      </c>
      <c r="H140" s="63" t="s">
        <v>1424</v>
      </c>
      <c r="I140" s="66" t="s">
        <v>1064</v>
      </c>
      <c r="J140" s="63">
        <v>840</v>
      </c>
      <c r="K140" s="66">
        <v>12415.35</v>
      </c>
      <c r="L140" s="66">
        <v>14.780178571428571</v>
      </c>
      <c r="M140" s="14"/>
    </row>
    <row r="141" spans="1:13" x14ac:dyDescent="0.25">
      <c r="A141" s="61">
        <v>44749</v>
      </c>
      <c r="B141" t="s">
        <v>1687</v>
      </c>
      <c r="C141" t="s">
        <v>1688</v>
      </c>
      <c r="D141" s="63"/>
      <c r="E141" s="63" t="s">
        <v>1485</v>
      </c>
      <c r="F141" s="63" t="s">
        <v>1689</v>
      </c>
      <c r="G141" s="63" t="s">
        <v>1690</v>
      </c>
      <c r="H141" s="63" t="s">
        <v>1691</v>
      </c>
      <c r="I141" s="66" t="s">
        <v>1692</v>
      </c>
      <c r="J141" s="63">
        <v>100</v>
      </c>
      <c r="K141" s="66">
        <v>19048</v>
      </c>
      <c r="L141" s="66">
        <v>190.48</v>
      </c>
      <c r="M141" s="14"/>
    </row>
    <row r="142" spans="1:13" x14ac:dyDescent="0.25">
      <c r="A142" s="61">
        <v>44750</v>
      </c>
      <c r="B142" t="s">
        <v>1441</v>
      </c>
      <c r="C142" t="s">
        <v>1442</v>
      </c>
      <c r="D142" s="63"/>
      <c r="E142" s="63"/>
      <c r="F142" s="63" t="s">
        <v>1693</v>
      </c>
      <c r="G142" s="63">
        <v>21680</v>
      </c>
      <c r="H142" s="63" t="s">
        <v>1443</v>
      </c>
      <c r="I142" s="66" t="s">
        <v>1694</v>
      </c>
      <c r="J142" s="63">
        <v>6</v>
      </c>
      <c r="K142" s="66">
        <v>96</v>
      </c>
      <c r="L142" s="66">
        <v>16</v>
      </c>
      <c r="M142" s="14"/>
    </row>
    <row r="143" spans="1:13" x14ac:dyDescent="0.25">
      <c r="A143" s="61">
        <v>44750</v>
      </c>
      <c r="B143" t="s">
        <v>1695</v>
      </c>
      <c r="C143" t="s">
        <v>1696</v>
      </c>
      <c r="D143" s="63"/>
      <c r="E143" s="63" t="s">
        <v>1485</v>
      </c>
      <c r="F143" s="63" t="s">
        <v>1697</v>
      </c>
      <c r="G143" s="63">
        <v>65296</v>
      </c>
      <c r="H143" s="63" t="s">
        <v>867</v>
      </c>
      <c r="I143" s="66" t="s">
        <v>948</v>
      </c>
      <c r="J143" s="63">
        <v>7500</v>
      </c>
      <c r="K143" s="66">
        <v>6975</v>
      </c>
      <c r="L143" s="66">
        <v>0.93</v>
      </c>
      <c r="M143" s="14"/>
    </row>
    <row r="144" spans="1:13" x14ac:dyDescent="0.25">
      <c r="A144" s="61">
        <v>44753</v>
      </c>
      <c r="B144" t="s">
        <v>1698</v>
      </c>
      <c r="C144" t="s">
        <v>1699</v>
      </c>
      <c r="D144" s="63"/>
      <c r="E144" s="63" t="s">
        <v>1485</v>
      </c>
      <c r="F144" s="63" t="s">
        <v>1700</v>
      </c>
      <c r="G144" s="63">
        <v>60941496</v>
      </c>
      <c r="H144" s="63" t="s">
        <v>1085</v>
      </c>
      <c r="I144" s="66" t="s">
        <v>475</v>
      </c>
      <c r="J144" s="63">
        <v>3000</v>
      </c>
      <c r="K144" s="66">
        <v>751</v>
      </c>
      <c r="L144" s="66">
        <v>0.25033333333333335</v>
      </c>
      <c r="M144" s="14"/>
    </row>
    <row r="145" spans="1:13" x14ac:dyDescent="0.25">
      <c r="A145" s="61">
        <v>44753</v>
      </c>
      <c r="B145" t="s">
        <v>1082</v>
      </c>
      <c r="C145" t="s">
        <v>1083</v>
      </c>
      <c r="D145" s="63"/>
      <c r="E145" s="63" t="s">
        <v>1485</v>
      </c>
      <c r="F145" s="63" t="s">
        <v>1700</v>
      </c>
      <c r="G145" s="63">
        <v>60944690</v>
      </c>
      <c r="H145" s="63" t="s">
        <v>1085</v>
      </c>
      <c r="I145" s="66" t="s">
        <v>475</v>
      </c>
      <c r="J145" s="63">
        <v>20</v>
      </c>
      <c r="K145" s="66">
        <v>370.6</v>
      </c>
      <c r="L145" s="66">
        <v>18.53</v>
      </c>
      <c r="M145" s="14"/>
    </row>
    <row r="146" spans="1:13" x14ac:dyDescent="0.25">
      <c r="A146" s="61">
        <v>44753</v>
      </c>
      <c r="B146" t="s">
        <v>1378</v>
      </c>
      <c r="C146" t="s">
        <v>1379</v>
      </c>
      <c r="D146" s="63"/>
      <c r="E146" s="63" t="s">
        <v>1485</v>
      </c>
      <c r="F146" s="63" t="s">
        <v>1621</v>
      </c>
      <c r="G146" s="63">
        <v>60944689</v>
      </c>
      <c r="H146" s="63" t="s">
        <v>181</v>
      </c>
      <c r="I146" s="66" t="s">
        <v>475</v>
      </c>
      <c r="J146" s="63">
        <v>24</v>
      </c>
      <c r="K146" s="66">
        <v>1666.08</v>
      </c>
      <c r="L146" s="66">
        <v>69.42</v>
      </c>
      <c r="M146" s="14"/>
    </row>
    <row r="147" spans="1:13" x14ac:dyDescent="0.25">
      <c r="A147" s="61">
        <v>44753</v>
      </c>
      <c r="B147" t="s">
        <v>1435</v>
      </c>
      <c r="C147" t="s">
        <v>1436</v>
      </c>
      <c r="D147" s="63"/>
      <c r="E147" s="63" t="s">
        <v>1485</v>
      </c>
      <c r="F147" s="63" t="s">
        <v>1621</v>
      </c>
      <c r="G147" s="63">
        <v>60944688</v>
      </c>
      <c r="H147" s="63" t="s">
        <v>181</v>
      </c>
      <c r="I147" s="66" t="s">
        <v>475</v>
      </c>
      <c r="J147" s="63">
        <v>900</v>
      </c>
      <c r="K147" s="66">
        <v>441.00000000000006</v>
      </c>
      <c r="L147" s="66">
        <v>0.49000000000000005</v>
      </c>
      <c r="M147" s="14"/>
    </row>
    <row r="148" spans="1:13" x14ac:dyDescent="0.25">
      <c r="A148" s="61">
        <v>44753</v>
      </c>
      <c r="B148" t="s">
        <v>1030</v>
      </c>
      <c r="C148" t="s">
        <v>1031</v>
      </c>
      <c r="D148" s="63"/>
      <c r="E148" s="63" t="s">
        <v>1485</v>
      </c>
      <c r="F148" s="63" t="s">
        <v>1598</v>
      </c>
      <c r="G148" s="63">
        <v>164555</v>
      </c>
      <c r="H148" s="63" t="s">
        <v>1029</v>
      </c>
      <c r="I148" s="66" t="s">
        <v>1025</v>
      </c>
      <c r="J148" s="63">
        <v>40</v>
      </c>
      <c r="K148" s="66">
        <v>423.2</v>
      </c>
      <c r="L148" s="66">
        <v>10.58</v>
      </c>
      <c r="M148" s="14"/>
    </row>
    <row r="149" spans="1:13" x14ac:dyDescent="0.25">
      <c r="A149" s="61">
        <v>44753</v>
      </c>
      <c r="B149" t="s">
        <v>1033</v>
      </c>
      <c r="C149" t="s">
        <v>1034</v>
      </c>
      <c r="D149" s="63"/>
      <c r="E149" s="63" t="s">
        <v>1485</v>
      </c>
      <c r="F149" s="63" t="s">
        <v>1598</v>
      </c>
      <c r="G149" s="63">
        <v>164554</v>
      </c>
      <c r="H149" s="63" t="s">
        <v>1029</v>
      </c>
      <c r="I149" s="66" t="s">
        <v>1025</v>
      </c>
      <c r="J149" s="63">
        <v>2700</v>
      </c>
      <c r="K149" s="66">
        <v>1017.9</v>
      </c>
      <c r="L149" s="66">
        <v>0.377</v>
      </c>
      <c r="M149" s="14"/>
    </row>
    <row r="150" spans="1:13" x14ac:dyDescent="0.25">
      <c r="A150" s="61">
        <v>44753</v>
      </c>
      <c r="B150" t="s">
        <v>1040</v>
      </c>
      <c r="C150" t="s">
        <v>1041</v>
      </c>
      <c r="D150" s="63"/>
      <c r="E150" s="63" t="s">
        <v>1485</v>
      </c>
      <c r="F150" s="63" t="s">
        <v>1598</v>
      </c>
      <c r="G150" s="63">
        <v>164556</v>
      </c>
      <c r="H150" s="63" t="s">
        <v>1029</v>
      </c>
      <c r="I150" s="66" t="s">
        <v>1025</v>
      </c>
      <c r="J150" s="63">
        <v>750</v>
      </c>
      <c r="K150" s="66">
        <v>203.5</v>
      </c>
      <c r="L150" s="66">
        <v>0.27133333333333332</v>
      </c>
      <c r="M150" s="14"/>
    </row>
    <row r="151" spans="1:13" x14ac:dyDescent="0.25">
      <c r="A151" s="61">
        <v>44753</v>
      </c>
      <c r="B151" t="s">
        <v>1701</v>
      </c>
      <c r="C151" t="s">
        <v>1702</v>
      </c>
      <c r="D151" s="63"/>
      <c r="E151" s="63" t="s">
        <v>1485</v>
      </c>
      <c r="F151" s="63" t="s">
        <v>1598</v>
      </c>
      <c r="G151" s="63">
        <v>164552</v>
      </c>
      <c r="H151" s="63" t="s">
        <v>1703</v>
      </c>
      <c r="I151" s="66" t="s">
        <v>1025</v>
      </c>
      <c r="J151" s="63">
        <v>5670</v>
      </c>
      <c r="K151" s="66">
        <v>1753.9199999999998</v>
      </c>
      <c r="L151" s="66">
        <v>0.30933333333333329</v>
      </c>
      <c r="M151" s="14"/>
    </row>
    <row r="152" spans="1:13" x14ac:dyDescent="0.25">
      <c r="A152" s="61">
        <v>44753</v>
      </c>
      <c r="B152" t="s">
        <v>1040</v>
      </c>
      <c r="C152" t="s">
        <v>1041</v>
      </c>
      <c r="D152" s="63"/>
      <c r="E152" s="63" t="s">
        <v>1485</v>
      </c>
      <c r="F152" s="63" t="s">
        <v>1598</v>
      </c>
      <c r="G152" s="63">
        <v>164553</v>
      </c>
      <c r="H152" s="63" t="s">
        <v>1703</v>
      </c>
      <c r="I152" s="66" t="s">
        <v>1025</v>
      </c>
      <c r="J152" s="63">
        <v>6030</v>
      </c>
      <c r="K152" s="66">
        <v>1636.1400000000003</v>
      </c>
      <c r="L152" s="66">
        <v>0.27133333333333337</v>
      </c>
      <c r="M152" s="14"/>
    </row>
    <row r="153" spans="1:13" x14ac:dyDescent="0.25">
      <c r="A153" s="61">
        <v>44753</v>
      </c>
      <c r="B153" t="s">
        <v>1704</v>
      </c>
      <c r="C153" t="s">
        <v>1705</v>
      </c>
      <c r="D153" s="63"/>
      <c r="E153" s="63" t="s">
        <v>1485</v>
      </c>
      <c r="F153" s="63" t="s">
        <v>1598</v>
      </c>
      <c r="G153" s="63">
        <v>164550</v>
      </c>
      <c r="H153" s="63" t="s">
        <v>1703</v>
      </c>
      <c r="I153" s="66" t="s">
        <v>1025</v>
      </c>
      <c r="J153" s="63">
        <v>60</v>
      </c>
      <c r="K153" s="66">
        <v>94.2</v>
      </c>
      <c r="L153" s="66">
        <v>1.57</v>
      </c>
      <c r="M153" s="14"/>
    </row>
    <row r="154" spans="1:13" x14ac:dyDescent="0.25">
      <c r="A154" s="61">
        <v>44753</v>
      </c>
      <c r="B154" t="s">
        <v>1706</v>
      </c>
      <c r="C154" t="s">
        <v>1707</v>
      </c>
      <c r="D154" s="63"/>
      <c r="E154" s="63" t="s">
        <v>1485</v>
      </c>
      <c r="F154" s="63" t="s">
        <v>1598</v>
      </c>
      <c r="G154" s="63">
        <v>164551</v>
      </c>
      <c r="H154" s="63" t="s">
        <v>1703</v>
      </c>
      <c r="I154" s="66" t="s">
        <v>1025</v>
      </c>
      <c r="J154" s="63">
        <v>30</v>
      </c>
      <c r="K154" s="66">
        <v>98.399999999999991</v>
      </c>
      <c r="L154" s="66">
        <v>3.28</v>
      </c>
      <c r="M154" s="14"/>
    </row>
    <row r="155" spans="1:13" x14ac:dyDescent="0.25">
      <c r="A155" s="61">
        <v>44753</v>
      </c>
      <c r="B155" t="s">
        <v>1030</v>
      </c>
      <c r="C155" t="s">
        <v>1031</v>
      </c>
      <c r="D155" s="63"/>
      <c r="E155" s="63" t="s">
        <v>1485</v>
      </c>
      <c r="F155" s="63" t="s">
        <v>1598</v>
      </c>
      <c r="G155" s="63">
        <v>164472</v>
      </c>
      <c r="H155" s="63" t="s">
        <v>1703</v>
      </c>
      <c r="I155" s="66" t="s">
        <v>1025</v>
      </c>
      <c r="J155" s="63">
        <v>300</v>
      </c>
      <c r="K155" s="66">
        <v>3174</v>
      </c>
      <c r="L155" s="66">
        <v>10.58</v>
      </c>
      <c r="M155" s="14"/>
    </row>
    <row r="156" spans="1:13" x14ac:dyDescent="0.25">
      <c r="A156" s="61">
        <v>44753</v>
      </c>
      <c r="B156" t="s">
        <v>971</v>
      </c>
      <c r="C156" t="s">
        <v>972</v>
      </c>
      <c r="D156" s="63"/>
      <c r="E156" s="63" t="s">
        <v>1485</v>
      </c>
      <c r="F156" s="63" t="s">
        <v>1708</v>
      </c>
      <c r="G156" s="63">
        <v>40184</v>
      </c>
      <c r="H156" s="63" t="s">
        <v>551</v>
      </c>
      <c r="I156" s="66" t="s">
        <v>547</v>
      </c>
      <c r="J156" s="63">
        <v>40</v>
      </c>
      <c r="K156" s="66">
        <v>155.6</v>
      </c>
      <c r="L156" s="66">
        <v>3.8899999999999997</v>
      </c>
      <c r="M156" s="14"/>
    </row>
    <row r="157" spans="1:13" x14ac:dyDescent="0.25">
      <c r="A157" s="61">
        <v>44755</v>
      </c>
      <c r="B157" t="s">
        <v>1104</v>
      </c>
      <c r="C157" t="s">
        <v>1105</v>
      </c>
      <c r="D157" s="63"/>
      <c r="E157" s="63" t="s">
        <v>1485</v>
      </c>
      <c r="F157" s="63" t="s">
        <v>1708</v>
      </c>
      <c r="G157" s="63">
        <v>40185</v>
      </c>
      <c r="H157" s="63" t="s">
        <v>1556</v>
      </c>
      <c r="I157" s="66" t="s">
        <v>547</v>
      </c>
      <c r="J157" s="63">
        <v>3250</v>
      </c>
      <c r="K157" s="66">
        <v>2268.5</v>
      </c>
      <c r="L157" s="66">
        <v>0.69799999999999995</v>
      </c>
      <c r="M157" s="14"/>
    </row>
    <row r="158" spans="1:13" x14ac:dyDescent="0.25">
      <c r="A158" s="61">
        <v>44755</v>
      </c>
      <c r="B158" t="s">
        <v>1709</v>
      </c>
      <c r="C158" t="s">
        <v>1710</v>
      </c>
      <c r="D158" s="63"/>
      <c r="E158" s="63" t="s">
        <v>1485</v>
      </c>
      <c r="F158" s="63" t="s">
        <v>1626</v>
      </c>
      <c r="G158" s="63">
        <v>970091743</v>
      </c>
      <c r="H158" s="63" t="s">
        <v>1422</v>
      </c>
      <c r="I158" s="66" t="s">
        <v>1423</v>
      </c>
      <c r="J158" s="63">
        <v>8000</v>
      </c>
      <c r="K158" s="66">
        <v>5200</v>
      </c>
      <c r="L158" s="66">
        <v>0.65</v>
      </c>
      <c r="M158" s="14"/>
    </row>
    <row r="159" spans="1:13" x14ac:dyDescent="0.25">
      <c r="A159" s="61">
        <v>44756</v>
      </c>
      <c r="B159" t="s">
        <v>1108</v>
      </c>
      <c r="C159" t="s">
        <v>1109</v>
      </c>
      <c r="D159" s="63"/>
      <c r="E159" s="63" t="s">
        <v>1485</v>
      </c>
      <c r="F159" s="63" t="s">
        <v>1627</v>
      </c>
      <c r="G159" s="63">
        <v>98044</v>
      </c>
      <c r="H159" s="63" t="s">
        <v>1116</v>
      </c>
      <c r="I159" s="66" t="s">
        <v>1103</v>
      </c>
      <c r="J159" s="63">
        <v>40</v>
      </c>
      <c r="K159" s="66">
        <v>1540</v>
      </c>
      <c r="L159" s="66">
        <v>38.5</v>
      </c>
      <c r="M159" s="14"/>
    </row>
    <row r="160" spans="1:13" x14ac:dyDescent="0.25">
      <c r="A160" s="61">
        <v>44756</v>
      </c>
      <c r="B160" t="s">
        <v>1104</v>
      </c>
      <c r="C160" t="s">
        <v>1105</v>
      </c>
      <c r="D160" s="63"/>
      <c r="E160" s="63" t="s">
        <v>1485</v>
      </c>
      <c r="F160" s="63" t="s">
        <v>1627</v>
      </c>
      <c r="G160" s="63">
        <v>98050</v>
      </c>
      <c r="H160" s="63" t="s">
        <v>1107</v>
      </c>
      <c r="I160" s="66" t="s">
        <v>1103</v>
      </c>
      <c r="J160" s="63">
        <v>600</v>
      </c>
      <c r="K160" s="66">
        <v>1049.3999999999999</v>
      </c>
      <c r="L160" s="66">
        <v>1.7489999999999997</v>
      </c>
      <c r="M160" s="14"/>
    </row>
    <row r="161" spans="1:13" x14ac:dyDescent="0.25">
      <c r="A161" s="61">
        <v>44756</v>
      </c>
      <c r="B161" t="s">
        <v>355</v>
      </c>
      <c r="C161" t="s">
        <v>356</v>
      </c>
      <c r="D161" s="63"/>
      <c r="E161" s="63" t="s">
        <v>1485</v>
      </c>
      <c r="F161" s="63" t="s">
        <v>1627</v>
      </c>
      <c r="G161" s="63">
        <v>98051</v>
      </c>
      <c r="H161" s="63" t="s">
        <v>1116</v>
      </c>
      <c r="I161" s="66" t="s">
        <v>1103</v>
      </c>
      <c r="J161" s="63">
        <v>1000</v>
      </c>
      <c r="K161" s="66">
        <v>467.5</v>
      </c>
      <c r="L161" s="66">
        <v>0.46750000000000003</v>
      </c>
      <c r="M161" s="14"/>
    </row>
    <row r="162" spans="1:13" x14ac:dyDescent="0.25">
      <c r="A162" s="61">
        <v>44757</v>
      </c>
      <c r="B162" t="s">
        <v>1557</v>
      </c>
      <c r="C162" t="s">
        <v>1558</v>
      </c>
      <c r="D162" s="63"/>
      <c r="E162" s="63" t="s">
        <v>1485</v>
      </c>
      <c r="F162" s="63" t="s">
        <v>1635</v>
      </c>
      <c r="G162" s="63" t="s">
        <v>1711</v>
      </c>
      <c r="H162" s="63" t="s">
        <v>1556</v>
      </c>
      <c r="I162" s="66" t="s">
        <v>547</v>
      </c>
      <c r="J162" s="63">
        <v>131</v>
      </c>
      <c r="K162" s="66">
        <v>859.3599999999999</v>
      </c>
      <c r="L162" s="66">
        <v>6.56</v>
      </c>
      <c r="M162" s="14"/>
    </row>
    <row r="163" spans="1:13" x14ac:dyDescent="0.25">
      <c r="A163" s="61">
        <v>44757</v>
      </c>
      <c r="B163" t="s">
        <v>1026</v>
      </c>
      <c r="C163" t="s">
        <v>1027</v>
      </c>
      <c r="D163" s="63"/>
      <c r="E163" s="63" t="s">
        <v>1485</v>
      </c>
      <c r="F163" s="63" t="s">
        <v>1627</v>
      </c>
      <c r="G163" s="63">
        <v>164616</v>
      </c>
      <c r="H163" s="63" t="s">
        <v>1703</v>
      </c>
      <c r="I163" s="66" t="s">
        <v>1025</v>
      </c>
      <c r="J163" s="63">
        <v>270</v>
      </c>
      <c r="K163" s="66">
        <v>88.74</v>
      </c>
      <c r="L163" s="66">
        <v>0.32866666666666666</v>
      </c>
      <c r="M163" s="14"/>
    </row>
    <row r="164" spans="1:13" x14ac:dyDescent="0.25">
      <c r="A164" s="61">
        <v>44757</v>
      </c>
      <c r="B164" t="s">
        <v>1004</v>
      </c>
      <c r="C164" t="s">
        <v>1005</v>
      </c>
      <c r="D164" s="63"/>
      <c r="E164" s="63" t="s">
        <v>1485</v>
      </c>
      <c r="F164" s="63" t="s">
        <v>1627</v>
      </c>
      <c r="G164" s="63">
        <v>17567</v>
      </c>
      <c r="H164" s="63" t="s">
        <v>1239</v>
      </c>
      <c r="I164" s="66" t="s">
        <v>1003</v>
      </c>
      <c r="J164" s="63">
        <v>2700</v>
      </c>
      <c r="K164" s="66">
        <v>450</v>
      </c>
      <c r="L164" s="66">
        <v>0.16666666666666666</v>
      </c>
      <c r="M164" s="14"/>
    </row>
    <row r="165" spans="1:13" x14ac:dyDescent="0.25">
      <c r="A165" s="61">
        <v>44760</v>
      </c>
      <c r="B165" t="e">
        <v>#N/A</v>
      </c>
      <c r="C165" t="s">
        <v>1712</v>
      </c>
      <c r="D165" s="63"/>
      <c r="E165" s="63" t="s">
        <v>1485</v>
      </c>
      <c r="F165" s="63" t="s">
        <v>1713</v>
      </c>
      <c r="G165" s="63">
        <v>263174</v>
      </c>
      <c r="H165" s="63" t="s">
        <v>1714</v>
      </c>
      <c r="I165" s="66" t="s">
        <v>1715</v>
      </c>
      <c r="J165" s="63">
        <v>40</v>
      </c>
      <c r="K165" s="66">
        <v>5200</v>
      </c>
      <c r="L165" s="66">
        <v>130</v>
      </c>
      <c r="M165" s="14"/>
    </row>
    <row r="166" spans="1:13" x14ac:dyDescent="0.25">
      <c r="A166" s="61">
        <v>44760</v>
      </c>
      <c r="B166" t="s">
        <v>1380</v>
      </c>
      <c r="C166" t="s">
        <v>1381</v>
      </c>
      <c r="D166" s="63"/>
      <c r="E166" s="63" t="s">
        <v>1485</v>
      </c>
      <c r="F166" s="63" t="s">
        <v>1716</v>
      </c>
      <c r="G166" s="63">
        <v>60956204</v>
      </c>
      <c r="H166" s="63" t="s">
        <v>1382</v>
      </c>
      <c r="I166" s="66" t="s">
        <v>475</v>
      </c>
      <c r="J166" s="63">
        <v>300</v>
      </c>
      <c r="K166" s="66">
        <v>9582</v>
      </c>
      <c r="L166" s="66">
        <v>31.94</v>
      </c>
      <c r="M166" s="14"/>
    </row>
    <row r="167" spans="1:13" x14ac:dyDescent="0.25">
      <c r="A167" s="61">
        <v>44760</v>
      </c>
      <c r="B167" t="s">
        <v>355</v>
      </c>
      <c r="C167" t="s">
        <v>356</v>
      </c>
      <c r="D167" s="63"/>
      <c r="E167" s="63" t="s">
        <v>1485</v>
      </c>
      <c r="F167" s="63" t="s">
        <v>1627</v>
      </c>
      <c r="G167" s="63">
        <v>98047</v>
      </c>
      <c r="H167" s="63" t="s">
        <v>1107</v>
      </c>
      <c r="I167" s="66" t="s">
        <v>1103</v>
      </c>
      <c r="J167" s="63">
        <v>900</v>
      </c>
      <c r="K167" s="66">
        <v>420.75</v>
      </c>
      <c r="L167" s="66">
        <v>0.46750000000000003</v>
      </c>
      <c r="M167" s="14"/>
    </row>
    <row r="168" spans="1:13" x14ac:dyDescent="0.25">
      <c r="A168" s="61">
        <v>44762</v>
      </c>
      <c r="B168" t="s">
        <v>1142</v>
      </c>
      <c r="C168" t="s">
        <v>1143</v>
      </c>
      <c r="D168" s="63"/>
      <c r="E168" s="63" t="s">
        <v>1485</v>
      </c>
      <c r="F168" s="63" t="s">
        <v>1627</v>
      </c>
      <c r="G168" s="63">
        <v>5580</v>
      </c>
      <c r="H168" s="63" t="s">
        <v>1480</v>
      </c>
      <c r="I168" s="66" t="s">
        <v>1140</v>
      </c>
      <c r="J168" s="63">
        <v>650</v>
      </c>
      <c r="K168" s="66">
        <v>16445</v>
      </c>
      <c r="L168" s="66">
        <v>25.3</v>
      </c>
      <c r="M168" s="14"/>
    </row>
    <row r="169" spans="1:13" x14ac:dyDescent="0.25">
      <c r="A169" s="61">
        <v>44762</v>
      </c>
      <c r="B169" t="s">
        <v>1142</v>
      </c>
      <c r="C169" t="s">
        <v>1143</v>
      </c>
      <c r="D169" s="63"/>
      <c r="E169" s="63" t="s">
        <v>1485</v>
      </c>
      <c r="F169" s="63" t="s">
        <v>1627</v>
      </c>
      <c r="G169" s="63">
        <v>5579</v>
      </c>
      <c r="H169" s="63" t="s">
        <v>1145</v>
      </c>
      <c r="I169" s="66" t="s">
        <v>1140</v>
      </c>
      <c r="J169" s="63">
        <v>646</v>
      </c>
      <c r="K169" s="66">
        <v>16343.800000000001</v>
      </c>
      <c r="L169" s="66">
        <v>25.3</v>
      </c>
      <c r="M169" s="14"/>
    </row>
    <row r="170" spans="1:13" x14ac:dyDescent="0.25">
      <c r="A170" s="61">
        <v>44763</v>
      </c>
      <c r="B170" t="s">
        <v>985</v>
      </c>
      <c r="C170" t="s">
        <v>1717</v>
      </c>
      <c r="D170" s="63"/>
      <c r="E170" s="63" t="s">
        <v>1485</v>
      </c>
      <c r="F170" s="63" t="s">
        <v>1627</v>
      </c>
      <c r="G170" s="63">
        <v>3376</v>
      </c>
      <c r="H170" s="63" t="s">
        <v>988</v>
      </c>
      <c r="I170" s="66" t="s">
        <v>750</v>
      </c>
      <c r="J170" s="63">
        <v>1000</v>
      </c>
      <c r="K170" s="66">
        <v>725</v>
      </c>
      <c r="L170" s="66">
        <v>0.72499999999999998</v>
      </c>
      <c r="M170" s="14"/>
    </row>
    <row r="171" spans="1:13" x14ac:dyDescent="0.25">
      <c r="A171" s="61">
        <v>44763</v>
      </c>
      <c r="B171" t="s">
        <v>989</v>
      </c>
      <c r="C171" t="s">
        <v>1718</v>
      </c>
      <c r="D171" s="63"/>
      <c r="E171" s="63" t="s">
        <v>1485</v>
      </c>
      <c r="F171" s="63" t="s">
        <v>1627</v>
      </c>
      <c r="G171" s="63">
        <v>3376</v>
      </c>
      <c r="H171" s="63" t="s">
        <v>988</v>
      </c>
      <c r="I171" s="66" t="s">
        <v>750</v>
      </c>
      <c r="J171" s="63">
        <v>9</v>
      </c>
      <c r="K171" s="66">
        <v>1035</v>
      </c>
      <c r="L171" s="66">
        <v>115</v>
      </c>
      <c r="M171" s="14"/>
    </row>
    <row r="172" spans="1:13" x14ac:dyDescent="0.25">
      <c r="A172" s="61">
        <v>44763</v>
      </c>
      <c r="B172" t="s">
        <v>991</v>
      </c>
      <c r="C172" t="s">
        <v>1719</v>
      </c>
      <c r="D172" s="63"/>
      <c r="E172" s="63" t="s">
        <v>1485</v>
      </c>
      <c r="F172" s="63" t="s">
        <v>1627</v>
      </c>
      <c r="G172" s="63">
        <v>3376</v>
      </c>
      <c r="H172" s="63" t="s">
        <v>988</v>
      </c>
      <c r="I172" s="66" t="s">
        <v>750</v>
      </c>
      <c r="J172" s="63">
        <v>1500</v>
      </c>
      <c r="K172" s="66">
        <v>64500</v>
      </c>
      <c r="L172" s="66">
        <v>43</v>
      </c>
      <c r="M172" s="14"/>
    </row>
    <row r="173" spans="1:13" x14ac:dyDescent="0.25">
      <c r="A173" s="61">
        <v>44763</v>
      </c>
      <c r="B173" t="s">
        <v>993</v>
      </c>
      <c r="C173" t="s">
        <v>1720</v>
      </c>
      <c r="D173" s="63"/>
      <c r="E173" s="63" t="s">
        <v>1485</v>
      </c>
      <c r="F173" s="63" t="s">
        <v>1627</v>
      </c>
      <c r="G173" s="63">
        <v>3376</v>
      </c>
      <c r="H173" s="63" t="s">
        <v>988</v>
      </c>
      <c r="I173" s="66" t="s">
        <v>750</v>
      </c>
      <c r="J173" s="63">
        <v>12</v>
      </c>
      <c r="K173" s="66">
        <v>300</v>
      </c>
      <c r="L173" s="66">
        <v>25</v>
      </c>
      <c r="M173" s="14"/>
    </row>
    <row r="174" spans="1:13" x14ac:dyDescent="0.25">
      <c r="A174" s="61">
        <v>44763</v>
      </c>
      <c r="B174" t="s">
        <v>1721</v>
      </c>
      <c r="C174" t="s">
        <v>1722</v>
      </c>
      <c r="D174" s="63"/>
      <c r="E174" s="63" t="s">
        <v>1485</v>
      </c>
      <c r="F174" s="63" t="s">
        <v>1627</v>
      </c>
      <c r="G174" s="63">
        <v>3375</v>
      </c>
      <c r="H174" s="63" t="s">
        <v>1723</v>
      </c>
      <c r="I174" s="66" t="s">
        <v>750</v>
      </c>
      <c r="J174" s="63">
        <v>50</v>
      </c>
      <c r="K174" s="66">
        <v>111.00000000000001</v>
      </c>
      <c r="L174" s="66">
        <v>2.2200000000000002</v>
      </c>
      <c r="M174" s="14"/>
    </row>
    <row r="175" spans="1:13" x14ac:dyDescent="0.25">
      <c r="A175" s="61">
        <v>44763</v>
      </c>
      <c r="B175" t="s">
        <v>985</v>
      </c>
      <c r="C175" t="s">
        <v>1717</v>
      </c>
      <c r="D175" s="63"/>
      <c r="E175" s="63" t="s">
        <v>1485</v>
      </c>
      <c r="F175" s="63" t="s">
        <v>1627</v>
      </c>
      <c r="G175" s="63">
        <v>3424</v>
      </c>
      <c r="H175" s="63" t="s">
        <v>763</v>
      </c>
      <c r="I175" s="66" t="s">
        <v>750</v>
      </c>
      <c r="J175" s="63">
        <v>200</v>
      </c>
      <c r="K175" s="66">
        <v>145</v>
      </c>
      <c r="L175" s="66">
        <v>0.72499999999999998</v>
      </c>
      <c r="M175" s="14"/>
    </row>
    <row r="176" spans="1:13" x14ac:dyDescent="0.25">
      <c r="A176" s="61">
        <v>44763</v>
      </c>
      <c r="B176" t="s">
        <v>1257</v>
      </c>
      <c r="C176" t="s">
        <v>1724</v>
      </c>
      <c r="D176" s="63"/>
      <c r="E176" s="63" t="s">
        <v>1485</v>
      </c>
      <c r="F176" s="63" t="s">
        <v>1627</v>
      </c>
      <c r="G176" s="63">
        <v>3424</v>
      </c>
      <c r="H176" s="63" t="s">
        <v>763</v>
      </c>
      <c r="I176" s="66" t="s">
        <v>750</v>
      </c>
      <c r="J176" s="63">
        <v>500</v>
      </c>
      <c r="K176" s="66">
        <v>88120</v>
      </c>
      <c r="L176" s="66">
        <v>176.24</v>
      </c>
      <c r="M176" s="14"/>
    </row>
    <row r="177" spans="1:13" x14ac:dyDescent="0.25">
      <c r="A177" s="61">
        <v>44763</v>
      </c>
      <c r="B177" t="s">
        <v>991</v>
      </c>
      <c r="C177" t="s">
        <v>1719</v>
      </c>
      <c r="D177" s="63"/>
      <c r="E177" s="63" t="s">
        <v>1485</v>
      </c>
      <c r="F177" s="63" t="s">
        <v>1627</v>
      </c>
      <c r="G177" s="63">
        <v>3424</v>
      </c>
      <c r="H177" s="63" t="s">
        <v>763</v>
      </c>
      <c r="I177" s="66" t="s">
        <v>750</v>
      </c>
      <c r="J177" s="63">
        <v>51</v>
      </c>
      <c r="K177" s="66">
        <v>2193</v>
      </c>
      <c r="L177" s="66">
        <v>43</v>
      </c>
      <c r="M177" s="14"/>
    </row>
    <row r="178" spans="1:13" x14ac:dyDescent="0.25">
      <c r="A178" s="61">
        <v>44763</v>
      </c>
      <c r="B178" t="s">
        <v>993</v>
      </c>
      <c r="C178" t="s">
        <v>1720</v>
      </c>
      <c r="D178" s="63"/>
      <c r="E178" s="63" t="s">
        <v>1485</v>
      </c>
      <c r="F178" s="63" t="s">
        <v>1627</v>
      </c>
      <c r="G178" s="63">
        <v>3424</v>
      </c>
      <c r="H178" s="63" t="s">
        <v>763</v>
      </c>
      <c r="I178" s="66" t="s">
        <v>750</v>
      </c>
      <c r="J178" s="63">
        <v>135</v>
      </c>
      <c r="K178" s="66">
        <v>3375</v>
      </c>
      <c r="L178" s="66">
        <v>25</v>
      </c>
      <c r="M178" s="14"/>
    </row>
    <row r="179" spans="1:13" x14ac:dyDescent="0.25">
      <c r="A179" s="61">
        <v>44763</v>
      </c>
      <c r="B179" t="s">
        <v>995</v>
      </c>
      <c r="C179" t="s">
        <v>1725</v>
      </c>
      <c r="D179" s="63"/>
      <c r="E179" s="63" t="s">
        <v>1485</v>
      </c>
      <c r="F179" s="63" t="s">
        <v>1627</v>
      </c>
      <c r="G179" s="63">
        <v>3424</v>
      </c>
      <c r="H179" s="63" t="s">
        <v>763</v>
      </c>
      <c r="I179" s="66" t="s">
        <v>750</v>
      </c>
      <c r="J179" s="63">
        <v>100</v>
      </c>
      <c r="K179" s="66">
        <v>17884</v>
      </c>
      <c r="L179" s="66">
        <v>178.84</v>
      </c>
      <c r="M179" s="14"/>
    </row>
    <row r="180" spans="1:13" x14ac:dyDescent="0.25">
      <c r="A180" s="61">
        <v>44763</v>
      </c>
      <c r="B180" t="s">
        <v>997</v>
      </c>
      <c r="C180" t="s">
        <v>1726</v>
      </c>
      <c r="D180" s="63"/>
      <c r="E180" s="63" t="s">
        <v>1485</v>
      </c>
      <c r="F180" s="63" t="s">
        <v>1627</v>
      </c>
      <c r="G180" s="63">
        <v>3424</v>
      </c>
      <c r="H180" s="63" t="s">
        <v>763</v>
      </c>
      <c r="I180" s="66" t="s">
        <v>750</v>
      </c>
      <c r="J180" s="63">
        <v>200</v>
      </c>
      <c r="K180" s="66">
        <v>10000</v>
      </c>
      <c r="L180" s="66">
        <v>50</v>
      </c>
      <c r="M180" s="14"/>
    </row>
    <row r="181" spans="1:13" x14ac:dyDescent="0.25">
      <c r="A181" s="61">
        <v>44763</v>
      </c>
      <c r="B181" t="s">
        <v>999</v>
      </c>
      <c r="C181" t="s">
        <v>1727</v>
      </c>
      <c r="D181" s="63"/>
      <c r="E181" s="63" t="s">
        <v>1485</v>
      </c>
      <c r="F181" s="63" t="s">
        <v>1627</v>
      </c>
      <c r="G181" s="63">
        <v>3424</v>
      </c>
      <c r="H181" s="63" t="s">
        <v>763</v>
      </c>
      <c r="I181" s="66" t="s">
        <v>750</v>
      </c>
      <c r="J181" s="63">
        <v>125</v>
      </c>
      <c r="K181" s="66">
        <v>5588.75</v>
      </c>
      <c r="L181" s="66">
        <v>44.71</v>
      </c>
      <c r="M181" s="14"/>
    </row>
    <row r="182" spans="1:13" x14ac:dyDescent="0.25">
      <c r="A182" s="61">
        <v>44763</v>
      </c>
      <c r="B182" t="s">
        <v>1001</v>
      </c>
      <c r="C182" t="s">
        <v>1728</v>
      </c>
      <c r="D182" s="63"/>
      <c r="E182" s="63" t="s">
        <v>1485</v>
      </c>
      <c r="F182" s="63" t="s">
        <v>1627</v>
      </c>
      <c r="G182" s="63">
        <v>3424</v>
      </c>
      <c r="H182" s="63" t="s">
        <v>763</v>
      </c>
      <c r="I182" s="66" t="s">
        <v>750</v>
      </c>
      <c r="J182" s="63">
        <v>150</v>
      </c>
      <c r="K182" s="66">
        <v>10500</v>
      </c>
      <c r="L182" s="66">
        <v>70</v>
      </c>
      <c r="M182" s="14"/>
    </row>
    <row r="183" spans="1:13" x14ac:dyDescent="0.25">
      <c r="A183" s="61">
        <v>44763</v>
      </c>
      <c r="B183" t="s">
        <v>1243</v>
      </c>
      <c r="C183" t="s">
        <v>1729</v>
      </c>
      <c r="D183" s="63"/>
      <c r="E183" s="63" t="s">
        <v>1485</v>
      </c>
      <c r="F183" s="63" t="s">
        <v>1627</v>
      </c>
      <c r="G183" s="63">
        <v>3424</v>
      </c>
      <c r="H183" s="63" t="s">
        <v>763</v>
      </c>
      <c r="I183" s="66" t="s">
        <v>750</v>
      </c>
      <c r="J183" s="63">
        <v>150</v>
      </c>
      <c r="K183" s="66">
        <v>27.54</v>
      </c>
      <c r="L183" s="66">
        <v>0.18359999999999999</v>
      </c>
      <c r="M183" s="14"/>
    </row>
    <row r="184" spans="1:13" x14ac:dyDescent="0.25">
      <c r="A184" s="61">
        <v>44763</v>
      </c>
      <c r="B184" t="e">
        <v>#N/A</v>
      </c>
      <c r="C184" t="s">
        <v>1730</v>
      </c>
      <c r="D184" s="63"/>
      <c r="E184" s="63" t="s">
        <v>1640</v>
      </c>
      <c r="F184" s="63" t="s">
        <v>1641</v>
      </c>
      <c r="G184" s="63">
        <v>7161</v>
      </c>
      <c r="H184" s="63" t="s">
        <v>1731</v>
      </c>
      <c r="I184" s="66" t="s">
        <v>1732</v>
      </c>
      <c r="J184" s="63">
        <v>203</v>
      </c>
      <c r="K184" s="66">
        <v>1427.6699999999998</v>
      </c>
      <c r="L184" s="66">
        <v>7.032857142857142</v>
      </c>
      <c r="M184" s="14"/>
    </row>
    <row r="185" spans="1:13" x14ac:dyDescent="0.25">
      <c r="A185" s="61">
        <v>44763</v>
      </c>
      <c r="B185" t="s">
        <v>425</v>
      </c>
      <c r="C185" t="s">
        <v>426</v>
      </c>
      <c r="D185" s="63"/>
      <c r="E185" s="63" t="s">
        <v>1640</v>
      </c>
      <c r="F185" s="63" t="s">
        <v>1641</v>
      </c>
      <c r="G185" s="63">
        <v>7161</v>
      </c>
      <c r="H185" s="63" t="s">
        <v>1731</v>
      </c>
      <c r="I185" s="66" t="s">
        <v>1732</v>
      </c>
      <c r="J185" s="63">
        <v>420</v>
      </c>
      <c r="K185" s="66">
        <v>229.6</v>
      </c>
      <c r="L185" s="66">
        <v>0.54666666666666663</v>
      </c>
      <c r="M185" s="14"/>
    </row>
    <row r="186" spans="1:13" x14ac:dyDescent="0.25">
      <c r="A186" s="61">
        <v>44769</v>
      </c>
      <c r="B186" t="s">
        <v>25</v>
      </c>
      <c r="C186" t="s">
        <v>82</v>
      </c>
      <c r="D186" s="63"/>
      <c r="E186" s="63" t="s">
        <v>1485</v>
      </c>
      <c r="F186" s="63" t="s">
        <v>274</v>
      </c>
      <c r="G186" s="63">
        <v>900011434</v>
      </c>
      <c r="H186" s="63" t="s">
        <v>166</v>
      </c>
      <c r="I186" s="66" t="s">
        <v>1733</v>
      </c>
      <c r="J186" s="63">
        <v>196</v>
      </c>
      <c r="K186" s="66">
        <v>1330</v>
      </c>
      <c r="L186" s="66">
        <v>6.7857142857142856</v>
      </c>
      <c r="M186" s="14"/>
    </row>
    <row r="187" spans="1:13" x14ac:dyDescent="0.25">
      <c r="A187" s="61"/>
      <c r="D187" s="63"/>
      <c r="E187" s="63"/>
      <c r="F187" s="63"/>
      <c r="G187" s="63"/>
      <c r="H187" s="63"/>
      <c r="I187" s="66"/>
      <c r="J187" s="63"/>
      <c r="K187" s="66"/>
      <c r="L187" s="66"/>
      <c r="M187" s="14"/>
    </row>
    <row r="188" spans="1:13" x14ac:dyDescent="0.25">
      <c r="A188" s="61"/>
      <c r="D188" s="63"/>
      <c r="E188" s="63"/>
      <c r="F188" s="63"/>
      <c r="G188" s="63"/>
      <c r="H188" s="63"/>
      <c r="I188" s="66"/>
      <c r="J188" s="63"/>
      <c r="K188" s="66"/>
      <c r="L188" s="66"/>
      <c r="M188" s="14"/>
    </row>
    <row r="189" spans="1:13" x14ac:dyDescent="0.25">
      <c r="A189" s="61"/>
      <c r="D189" s="63"/>
      <c r="E189" s="63"/>
      <c r="F189" s="63"/>
      <c r="G189" s="63"/>
      <c r="H189" s="63"/>
      <c r="I189" s="66"/>
      <c r="J189" s="63"/>
      <c r="K189" s="66"/>
      <c r="L189" s="66"/>
      <c r="M189" s="14"/>
    </row>
    <row r="190" spans="1:13" x14ac:dyDescent="0.25">
      <c r="A190" s="61"/>
      <c r="D190" s="63"/>
      <c r="E190" s="63"/>
      <c r="F190" s="63"/>
      <c r="G190" s="63"/>
      <c r="H190" s="63"/>
      <c r="I190" s="66"/>
      <c r="J190" s="63"/>
      <c r="K190" s="66"/>
      <c r="L190" s="66"/>
      <c r="M190" s="14"/>
    </row>
    <row r="191" spans="1:13" x14ac:dyDescent="0.25">
      <c r="A191" s="61"/>
      <c r="D191" s="63"/>
      <c r="E191" s="63"/>
      <c r="F191" s="63"/>
      <c r="G191" s="63"/>
      <c r="H191" s="63"/>
      <c r="I191" s="66"/>
      <c r="J191" s="63"/>
      <c r="K191" s="66"/>
      <c r="L191" s="66"/>
      <c r="M191" s="14"/>
    </row>
    <row r="192" spans="1:13" x14ac:dyDescent="0.25">
      <c r="A192" s="61"/>
      <c r="D192" s="63"/>
      <c r="E192" s="63"/>
      <c r="F192" s="63"/>
      <c r="G192" s="63"/>
      <c r="H192" s="63"/>
      <c r="I192" s="66"/>
      <c r="J192" s="63"/>
      <c r="K192" s="66"/>
      <c r="L192" s="66"/>
      <c r="M192" s="14"/>
    </row>
    <row r="193" spans="1:13" x14ac:dyDescent="0.25">
      <c r="A193" s="61"/>
      <c r="D193" s="63"/>
      <c r="E193" s="63"/>
      <c r="F193" s="63"/>
      <c r="G193" s="63"/>
      <c r="H193" s="63"/>
      <c r="I193" s="66"/>
      <c r="J193" s="63"/>
      <c r="K193" s="66"/>
      <c r="L193" s="66"/>
      <c r="M193" s="14"/>
    </row>
    <row r="194" spans="1:13" x14ac:dyDescent="0.25">
      <c r="A194" s="61"/>
      <c r="D194" s="63"/>
      <c r="E194" s="63"/>
      <c r="F194" s="63"/>
      <c r="G194" s="63"/>
      <c r="H194" s="63"/>
      <c r="I194" s="66"/>
      <c r="J194" s="63"/>
      <c r="K194" s="66"/>
      <c r="L194" s="66"/>
      <c r="M194" s="14"/>
    </row>
    <row r="195" spans="1:13" x14ac:dyDescent="0.25">
      <c r="A195" s="61"/>
      <c r="D195" s="63"/>
      <c r="E195" s="63"/>
      <c r="F195" s="63"/>
      <c r="G195" s="63"/>
      <c r="H195" s="63"/>
      <c r="I195" s="66"/>
      <c r="J195" s="63"/>
      <c r="K195" s="66"/>
      <c r="L195" s="66"/>
      <c r="M195" s="14"/>
    </row>
    <row r="196" spans="1:13" x14ac:dyDescent="0.25">
      <c r="A196" s="61"/>
      <c r="D196" s="63"/>
      <c r="E196" s="63"/>
      <c r="F196" s="63"/>
      <c r="G196" s="63"/>
      <c r="H196" s="63"/>
      <c r="I196" s="66"/>
      <c r="J196" s="63"/>
      <c r="K196" s="66"/>
      <c r="L196" s="66"/>
      <c r="M196" s="14"/>
    </row>
    <row r="197" spans="1:13" x14ac:dyDescent="0.25">
      <c r="A197" s="61"/>
      <c r="D197" s="63"/>
      <c r="E197" s="63"/>
      <c r="F197" s="63"/>
      <c r="G197" s="63"/>
      <c r="H197" s="63"/>
      <c r="I197" s="66"/>
      <c r="J197" s="63"/>
      <c r="K197" s="66"/>
      <c r="L197" s="66"/>
      <c r="M197" s="14"/>
    </row>
    <row r="198" spans="1:13" x14ac:dyDescent="0.25">
      <c r="A198" s="61"/>
      <c r="D198" s="63"/>
      <c r="E198" s="63"/>
      <c r="F198" s="63"/>
      <c r="G198" s="63"/>
      <c r="H198" s="63"/>
      <c r="I198" s="66"/>
      <c r="J198" s="63"/>
      <c r="K198" s="66"/>
      <c r="L198" s="66"/>
      <c r="M198" s="14"/>
    </row>
    <row r="199" spans="1:13" x14ac:dyDescent="0.25">
      <c r="A199" s="61"/>
      <c r="D199" s="63"/>
      <c r="E199" s="63"/>
      <c r="F199" s="63"/>
      <c r="G199" s="63"/>
      <c r="H199" s="63"/>
      <c r="I199" s="66"/>
      <c r="J199" s="63"/>
      <c r="K199" s="66"/>
      <c r="L199" s="66"/>
      <c r="M199" s="14"/>
    </row>
    <row r="200" spans="1:13" x14ac:dyDescent="0.25">
      <c r="A200" s="61"/>
      <c r="D200" s="63"/>
      <c r="E200" s="63"/>
      <c r="F200" s="63"/>
      <c r="G200" s="63"/>
      <c r="H200" s="63"/>
      <c r="I200" s="66"/>
      <c r="J200" s="63"/>
      <c r="K200" s="66"/>
      <c r="L200" s="66"/>
      <c r="M200" s="14"/>
    </row>
    <row r="201" spans="1:13" x14ac:dyDescent="0.25">
      <c r="A201" s="61"/>
      <c r="D201" s="63"/>
      <c r="E201" s="63"/>
      <c r="F201" s="63"/>
      <c r="G201" s="63"/>
      <c r="H201" s="63"/>
      <c r="I201" s="66"/>
      <c r="J201" s="63"/>
      <c r="K201" s="66"/>
      <c r="L201" s="66"/>
      <c r="M201" s="14"/>
    </row>
    <row r="202" spans="1:13" x14ac:dyDescent="0.25">
      <c r="A202" s="61"/>
      <c r="D202" s="63"/>
      <c r="E202" s="63"/>
      <c r="F202" s="63"/>
      <c r="G202" s="63"/>
      <c r="H202" s="63"/>
      <c r="I202" s="66"/>
      <c r="J202" s="63"/>
      <c r="K202" s="66"/>
      <c r="L202" s="66"/>
      <c r="M202" s="14"/>
    </row>
    <row r="203" spans="1:13" x14ac:dyDescent="0.25">
      <c r="A203" s="61"/>
      <c r="D203" s="63"/>
      <c r="E203" s="63"/>
      <c r="F203" s="63"/>
      <c r="G203" s="63"/>
      <c r="H203" s="63"/>
      <c r="I203" s="66"/>
      <c r="J203" s="63"/>
      <c r="K203" s="66"/>
      <c r="L203" s="66"/>
      <c r="M203" s="14"/>
    </row>
    <row r="204" spans="1:13" x14ac:dyDescent="0.25">
      <c r="A204" s="61"/>
      <c r="D204" s="63"/>
      <c r="E204" s="63"/>
      <c r="F204" s="63"/>
      <c r="G204" s="63"/>
      <c r="H204" s="63"/>
      <c r="I204" s="66"/>
      <c r="J204" s="63"/>
      <c r="K204" s="66"/>
      <c r="L204" s="66"/>
      <c r="M204" s="14"/>
    </row>
    <row r="205" spans="1:13" x14ac:dyDescent="0.25">
      <c r="A205" s="61"/>
      <c r="D205" s="63"/>
      <c r="E205" s="63"/>
      <c r="F205" s="63"/>
      <c r="G205" s="63"/>
      <c r="H205" s="63"/>
      <c r="I205" s="66"/>
      <c r="J205" s="63"/>
      <c r="K205" s="66"/>
      <c r="L205" s="66"/>
      <c r="M205" s="14"/>
    </row>
    <row r="206" spans="1:13" x14ac:dyDescent="0.25">
      <c r="A206" s="61"/>
      <c r="D206" s="63"/>
      <c r="E206" s="63"/>
      <c r="F206" s="63"/>
      <c r="G206" s="63"/>
      <c r="H206" s="63"/>
      <c r="I206" s="66"/>
      <c r="J206" s="63"/>
      <c r="K206" s="66"/>
      <c r="L206" s="66"/>
      <c r="M206" s="14"/>
    </row>
    <row r="207" spans="1:13" x14ac:dyDescent="0.25">
      <c r="A207" s="61"/>
      <c r="D207" s="63"/>
      <c r="E207" s="63"/>
      <c r="F207" s="63"/>
      <c r="G207" s="63"/>
      <c r="H207" s="63"/>
      <c r="I207" s="66"/>
      <c r="J207" s="63"/>
      <c r="K207" s="66"/>
      <c r="L207" s="66"/>
      <c r="M207" s="14"/>
    </row>
    <row r="208" spans="1:13" x14ac:dyDescent="0.25">
      <c r="A208" s="61"/>
      <c r="D208" s="63"/>
      <c r="E208" s="63"/>
      <c r="F208" s="63"/>
      <c r="G208" s="63"/>
      <c r="H208" s="63"/>
      <c r="I208" s="66"/>
      <c r="J208" s="63"/>
      <c r="K208" s="66"/>
      <c r="L208" s="66"/>
      <c r="M208" s="14"/>
    </row>
    <row r="209" spans="1:13" x14ac:dyDescent="0.25">
      <c r="A209" s="61"/>
      <c r="D209" s="63"/>
      <c r="E209" s="63"/>
      <c r="F209" s="63"/>
      <c r="G209" s="63"/>
      <c r="H209" s="63"/>
      <c r="I209" s="66"/>
      <c r="J209" s="63"/>
      <c r="K209" s="66"/>
      <c r="L209" s="66"/>
      <c r="M209" s="14"/>
    </row>
    <row r="210" spans="1:13" x14ac:dyDescent="0.25">
      <c r="A210" s="61"/>
      <c r="D210" s="63"/>
      <c r="E210" s="63"/>
      <c r="F210" s="63"/>
      <c r="G210" s="63"/>
      <c r="H210" s="63"/>
      <c r="I210" s="66"/>
      <c r="J210" s="63"/>
      <c r="K210" s="66"/>
      <c r="L210" s="66"/>
      <c r="M210" s="14"/>
    </row>
    <row r="211" spans="1:13" x14ac:dyDescent="0.25">
      <c r="A211" s="61"/>
      <c r="D211" s="63"/>
      <c r="E211" s="63"/>
      <c r="F211" s="63"/>
      <c r="G211" s="63"/>
      <c r="H211" s="63"/>
      <c r="I211" s="66"/>
      <c r="J211" s="63"/>
      <c r="K211" s="66"/>
      <c r="L211" s="66"/>
      <c r="M211" s="14"/>
    </row>
    <row r="212" spans="1:13" x14ac:dyDescent="0.25">
      <c r="A212" s="61"/>
      <c r="D212" s="63"/>
      <c r="E212" s="63"/>
      <c r="F212" s="63"/>
      <c r="G212" s="63"/>
      <c r="H212" s="63"/>
      <c r="I212" s="66"/>
      <c r="J212" s="63"/>
      <c r="K212" s="66"/>
      <c r="L212" s="66"/>
      <c r="M212" s="14"/>
    </row>
    <row r="213" spans="1:13" x14ac:dyDescent="0.25">
      <c r="A213" s="61"/>
      <c r="D213" s="63"/>
      <c r="E213" s="63"/>
      <c r="F213" s="63"/>
      <c r="G213" s="63"/>
      <c r="H213" s="63"/>
      <c r="I213" s="66"/>
      <c r="J213" s="63"/>
      <c r="K213" s="66"/>
      <c r="L213" s="66"/>
      <c r="M213" s="14"/>
    </row>
    <row r="214" spans="1:13" x14ac:dyDescent="0.25">
      <c r="A214" s="61"/>
      <c r="D214" s="63"/>
      <c r="E214" s="63"/>
      <c r="F214" s="63"/>
      <c r="G214" s="63"/>
      <c r="H214" s="63"/>
      <c r="I214" s="66"/>
      <c r="J214" s="63"/>
      <c r="K214" s="66"/>
      <c r="L214" s="66"/>
      <c r="M214" s="14"/>
    </row>
    <row r="215" spans="1:13" x14ac:dyDescent="0.25">
      <c r="A215" s="61"/>
      <c r="D215" s="63"/>
      <c r="E215" s="63"/>
      <c r="F215" s="63"/>
      <c r="G215" s="63"/>
      <c r="H215" s="63"/>
      <c r="I215" s="66"/>
      <c r="J215" s="63"/>
      <c r="K215" s="66"/>
      <c r="L215" s="66"/>
      <c r="M215" s="14"/>
    </row>
    <row r="216" spans="1:13" x14ac:dyDescent="0.25">
      <c r="A216" s="61"/>
      <c r="D216" s="63"/>
      <c r="E216" s="63"/>
      <c r="F216" s="63"/>
      <c r="G216" s="63"/>
      <c r="H216" s="63"/>
      <c r="I216" s="66"/>
      <c r="J216" s="63"/>
      <c r="K216" s="66"/>
      <c r="L216" s="66"/>
      <c r="M216" s="14"/>
    </row>
    <row r="217" spans="1:13" x14ac:dyDescent="0.25">
      <c r="A217" s="61"/>
      <c r="D217" s="63"/>
      <c r="E217" s="63"/>
      <c r="F217" s="63"/>
      <c r="G217" s="63"/>
      <c r="H217" s="63"/>
      <c r="I217" s="66"/>
      <c r="J217" s="63"/>
      <c r="K217" s="66"/>
      <c r="L217" s="66"/>
      <c r="M217" s="14"/>
    </row>
    <row r="218" spans="1:13" x14ac:dyDescent="0.25">
      <c r="A218" s="61"/>
      <c r="D218" s="63"/>
      <c r="E218" s="63"/>
      <c r="F218" s="63"/>
      <c r="G218" s="63"/>
      <c r="H218" s="63"/>
      <c r="I218" s="66"/>
      <c r="J218" s="63"/>
      <c r="K218" s="66"/>
      <c r="L218" s="66"/>
      <c r="M218" s="14"/>
    </row>
    <row r="219" spans="1:13" x14ac:dyDescent="0.25">
      <c r="A219" s="61"/>
      <c r="D219" s="63"/>
      <c r="E219" s="63"/>
      <c r="F219" s="63"/>
      <c r="G219" s="63"/>
      <c r="H219" s="63"/>
      <c r="I219" s="66"/>
      <c r="J219" s="63"/>
      <c r="K219" s="66"/>
      <c r="L219" s="66"/>
      <c r="M219" s="14"/>
    </row>
    <row r="220" spans="1:13" x14ac:dyDescent="0.25">
      <c r="A220" s="61"/>
      <c r="D220" s="63"/>
      <c r="E220" s="63"/>
      <c r="F220" s="63"/>
      <c r="G220" s="63"/>
      <c r="H220" s="63"/>
      <c r="I220" s="66"/>
      <c r="J220" s="63"/>
      <c r="K220" s="66"/>
      <c r="L220" s="66"/>
      <c r="M220" s="14"/>
    </row>
    <row r="221" spans="1:13" x14ac:dyDescent="0.25">
      <c r="A221" s="61"/>
      <c r="D221" s="63"/>
      <c r="E221" s="63"/>
      <c r="F221" s="63"/>
      <c r="G221" s="63"/>
      <c r="H221" s="63"/>
      <c r="I221" s="66"/>
      <c r="J221" s="63"/>
      <c r="K221" s="66"/>
      <c r="L221" s="66"/>
      <c r="M221" s="14"/>
    </row>
    <row r="222" spans="1:13" x14ac:dyDescent="0.25">
      <c r="A222" s="61"/>
      <c r="D222" s="63"/>
      <c r="E222" s="63"/>
      <c r="F222" s="63"/>
      <c r="G222" s="63"/>
      <c r="H222" s="63"/>
      <c r="I222" s="66"/>
      <c r="J222" s="63"/>
      <c r="K222" s="66"/>
      <c r="L222" s="66"/>
      <c r="M222" s="14"/>
    </row>
    <row r="223" spans="1:13" x14ac:dyDescent="0.25">
      <c r="A223" s="61"/>
      <c r="D223" s="63"/>
      <c r="E223" s="63"/>
      <c r="F223" s="63"/>
      <c r="G223" s="63"/>
      <c r="H223" s="63"/>
      <c r="I223" s="66"/>
      <c r="J223" s="63"/>
      <c r="K223" s="66"/>
      <c r="L223" s="66"/>
      <c r="M223" s="14"/>
    </row>
    <row r="224" spans="1:13" x14ac:dyDescent="0.25">
      <c r="A224" s="61"/>
      <c r="D224" s="63"/>
      <c r="E224" s="63"/>
      <c r="F224" s="63"/>
      <c r="G224" s="63"/>
      <c r="H224" s="63"/>
      <c r="I224" s="66"/>
      <c r="J224" s="63"/>
      <c r="K224" s="66"/>
      <c r="L224" s="66"/>
      <c r="M224" s="14"/>
    </row>
    <row r="225" spans="1:13" x14ac:dyDescent="0.25">
      <c r="A225" s="61"/>
      <c r="D225" s="63"/>
      <c r="E225" s="63"/>
      <c r="F225" s="63"/>
      <c r="G225" s="63"/>
      <c r="H225" s="63"/>
      <c r="I225" s="66"/>
      <c r="J225" s="63"/>
      <c r="K225" s="66"/>
      <c r="L225" s="66"/>
      <c r="M225" s="14"/>
    </row>
    <row r="226" spans="1:13" x14ac:dyDescent="0.25">
      <c r="A226" s="61"/>
      <c r="D226" s="63"/>
      <c r="E226" s="63"/>
      <c r="F226" s="63"/>
      <c r="G226" s="63"/>
      <c r="H226" s="63"/>
      <c r="I226" s="66"/>
      <c r="J226" s="63"/>
      <c r="K226" s="66"/>
      <c r="L226" s="66"/>
      <c r="M226" s="14"/>
    </row>
    <row r="227" spans="1:13" x14ac:dyDescent="0.25">
      <c r="A227" s="61"/>
      <c r="D227" s="63"/>
      <c r="E227" s="63"/>
      <c r="F227" s="63"/>
      <c r="G227" s="63"/>
      <c r="H227" s="63"/>
      <c r="I227" s="66"/>
      <c r="J227" s="63"/>
      <c r="K227" s="66"/>
      <c r="L227" s="66"/>
      <c r="M227" s="14"/>
    </row>
    <row r="228" spans="1:13" x14ac:dyDescent="0.25">
      <c r="A228" s="61"/>
      <c r="D228" s="63"/>
      <c r="E228" s="63"/>
      <c r="F228" s="63"/>
      <c r="G228" s="63"/>
      <c r="H228" s="63"/>
      <c r="I228" s="66"/>
      <c r="J228" s="63"/>
      <c r="K228" s="66"/>
      <c r="L228" s="66"/>
      <c r="M228" s="14"/>
    </row>
    <row r="229" spans="1:13" x14ac:dyDescent="0.25">
      <c r="A229" s="61"/>
      <c r="D229" s="63"/>
      <c r="E229" s="63"/>
      <c r="F229" s="63"/>
      <c r="G229" s="63"/>
      <c r="H229" s="63"/>
      <c r="I229" s="66"/>
      <c r="J229" s="63"/>
      <c r="K229" s="66"/>
      <c r="L229" s="66"/>
      <c r="M229" s="14"/>
    </row>
    <row r="230" spans="1:13" x14ac:dyDescent="0.25">
      <c r="A230" s="61"/>
      <c r="D230" s="63"/>
      <c r="E230" s="63"/>
      <c r="F230" s="63"/>
      <c r="G230" s="63"/>
      <c r="H230" s="63"/>
      <c r="I230" s="66"/>
      <c r="J230" s="63"/>
      <c r="K230" s="66"/>
      <c r="L230" s="66"/>
      <c r="M230" s="14"/>
    </row>
    <row r="231" spans="1:13" x14ac:dyDescent="0.25">
      <c r="A231" s="61"/>
      <c r="D231" s="63"/>
      <c r="E231" s="63"/>
      <c r="F231" s="63"/>
      <c r="G231" s="63"/>
      <c r="H231" s="63"/>
      <c r="I231" s="66"/>
      <c r="J231" s="63"/>
      <c r="K231" s="66"/>
      <c r="L231" s="66"/>
      <c r="M231" s="14"/>
    </row>
    <row r="232" spans="1:13" x14ac:dyDescent="0.25">
      <c r="A232" s="61"/>
      <c r="D232" s="63"/>
      <c r="E232" s="63"/>
      <c r="F232" s="63"/>
      <c r="G232" s="63"/>
      <c r="H232" s="63"/>
      <c r="I232" s="66"/>
      <c r="J232" s="63"/>
      <c r="K232" s="66"/>
      <c r="L232" s="66"/>
      <c r="M232" s="14"/>
    </row>
    <row r="233" spans="1:13" x14ac:dyDescent="0.25">
      <c r="A233" s="61"/>
      <c r="D233" s="63"/>
      <c r="E233" s="63"/>
      <c r="F233" s="63"/>
      <c r="G233" s="63"/>
      <c r="H233" s="63"/>
      <c r="I233" s="66"/>
      <c r="J233" s="63"/>
      <c r="K233" s="66"/>
      <c r="L233" s="66"/>
      <c r="M233" s="14"/>
    </row>
    <row r="234" spans="1:13" x14ac:dyDescent="0.25">
      <c r="A234" s="61"/>
      <c r="D234" s="63"/>
      <c r="E234" s="63"/>
      <c r="F234" s="63"/>
      <c r="G234" s="63"/>
      <c r="H234" s="63"/>
      <c r="I234" s="66"/>
      <c r="J234" s="63"/>
      <c r="K234" s="66"/>
      <c r="L234" s="66"/>
      <c r="M234" s="14"/>
    </row>
    <row r="235" spans="1:13" x14ac:dyDescent="0.25">
      <c r="A235" s="61"/>
      <c r="D235" s="63"/>
      <c r="E235" s="63"/>
      <c r="F235" s="63"/>
      <c r="G235" s="63"/>
      <c r="H235" s="63"/>
      <c r="I235" s="66"/>
      <c r="J235" s="63"/>
      <c r="K235" s="66"/>
      <c r="L235" s="66"/>
      <c r="M235" s="14"/>
    </row>
    <row r="236" spans="1:13" x14ac:dyDescent="0.25">
      <c r="A236" s="61"/>
      <c r="D236" s="63"/>
      <c r="E236" s="63"/>
      <c r="F236" s="63"/>
      <c r="G236" s="63"/>
      <c r="H236" s="63"/>
      <c r="I236" s="66"/>
      <c r="J236" s="63"/>
      <c r="K236" s="66"/>
      <c r="L236" s="66"/>
      <c r="M236" s="14"/>
    </row>
    <row r="237" spans="1:13" x14ac:dyDescent="0.25">
      <c r="A237" s="61"/>
      <c r="D237" s="63"/>
      <c r="E237" s="63"/>
      <c r="F237" s="63"/>
      <c r="G237" s="63"/>
      <c r="H237" s="63"/>
      <c r="I237" s="66"/>
      <c r="J237" s="63"/>
      <c r="K237" s="66"/>
      <c r="L237" s="66"/>
      <c r="M237" s="14"/>
    </row>
    <row r="238" spans="1:13" x14ac:dyDescent="0.25">
      <c r="A238" s="61"/>
      <c r="D238" s="63"/>
      <c r="E238" s="63"/>
      <c r="F238" s="63"/>
      <c r="G238" s="63"/>
      <c r="H238" s="63"/>
      <c r="I238" s="66"/>
      <c r="J238" s="63"/>
      <c r="K238" s="66"/>
      <c r="L238" s="66"/>
      <c r="M238" s="14"/>
    </row>
    <row r="239" spans="1:13" x14ac:dyDescent="0.25">
      <c r="A239" s="61"/>
      <c r="D239" s="63"/>
      <c r="E239" s="63"/>
      <c r="F239" s="63"/>
      <c r="G239" s="63"/>
      <c r="H239" s="63"/>
      <c r="I239" s="66"/>
      <c r="J239" s="63"/>
      <c r="K239" s="66"/>
      <c r="L239" s="66"/>
      <c r="M239" s="14"/>
    </row>
    <row r="240" spans="1:13" x14ac:dyDescent="0.25">
      <c r="A240" s="61"/>
      <c r="D240" s="63"/>
      <c r="E240" s="63"/>
      <c r="F240" s="63"/>
      <c r="G240" s="63"/>
      <c r="H240" s="63"/>
      <c r="I240" s="66"/>
      <c r="J240" s="63"/>
      <c r="K240" s="66"/>
      <c r="L240" s="66"/>
      <c r="M240" s="14"/>
    </row>
    <row r="241" spans="1:13" x14ac:dyDescent="0.25">
      <c r="A241" s="61"/>
      <c r="D241" s="63"/>
      <c r="E241" s="63"/>
      <c r="F241" s="63"/>
      <c r="G241" s="63"/>
      <c r="H241" s="63"/>
      <c r="I241" s="66"/>
      <c r="J241" s="63"/>
      <c r="K241" s="66"/>
      <c r="L241" s="66"/>
      <c r="M241" s="14"/>
    </row>
    <row r="242" spans="1:13" x14ac:dyDescent="0.25">
      <c r="A242" s="61"/>
      <c r="D242" s="63"/>
      <c r="E242" s="63"/>
      <c r="F242" s="63"/>
      <c r="G242" s="63"/>
      <c r="H242" s="63"/>
      <c r="I242" s="66"/>
      <c r="J242" s="63"/>
      <c r="K242" s="66"/>
      <c r="L242" s="66"/>
      <c r="M242" s="14"/>
    </row>
    <row r="243" spans="1:13" x14ac:dyDescent="0.25">
      <c r="A243" s="61"/>
      <c r="D243" s="63"/>
      <c r="E243" s="63"/>
      <c r="F243" s="63"/>
      <c r="G243" s="63"/>
      <c r="H243" s="63"/>
      <c r="I243" s="66"/>
      <c r="J243" s="63"/>
      <c r="K243" s="66"/>
      <c r="L243" s="66"/>
      <c r="M243" s="14"/>
    </row>
    <row r="244" spans="1:13" x14ac:dyDescent="0.25">
      <c r="A244" s="61"/>
      <c r="D244" s="63"/>
      <c r="E244" s="63"/>
      <c r="F244" s="63"/>
      <c r="G244" s="63"/>
      <c r="H244" s="63"/>
      <c r="I244" s="66"/>
      <c r="J244" s="63"/>
      <c r="K244" s="66"/>
      <c r="L244" s="66"/>
      <c r="M244" s="14"/>
    </row>
    <row r="245" spans="1:13" x14ac:dyDescent="0.25">
      <c r="A245" s="61"/>
      <c r="D245" s="63"/>
      <c r="E245" s="63"/>
      <c r="F245" s="63"/>
      <c r="G245" s="63"/>
      <c r="H245" s="63"/>
      <c r="I245" s="66"/>
      <c r="J245" s="63"/>
      <c r="K245" s="66"/>
      <c r="L245" s="66"/>
      <c r="M245" s="14"/>
    </row>
    <row r="246" spans="1:13" x14ac:dyDescent="0.25">
      <c r="A246" s="61"/>
      <c r="D246" s="63"/>
      <c r="E246" s="63"/>
      <c r="F246" s="63"/>
      <c r="G246" s="63"/>
      <c r="H246" s="63"/>
      <c r="I246" s="66"/>
      <c r="J246" s="63"/>
      <c r="K246" s="66"/>
      <c r="L246" s="66"/>
      <c r="M246" s="14"/>
    </row>
    <row r="247" spans="1:13" x14ac:dyDescent="0.25">
      <c r="A247" s="61"/>
      <c r="D247" s="63"/>
      <c r="E247" s="63"/>
      <c r="F247" s="63"/>
      <c r="G247" s="63"/>
      <c r="H247" s="63"/>
      <c r="I247" s="66"/>
      <c r="J247" s="63"/>
      <c r="K247" s="66"/>
      <c r="L247" s="66"/>
      <c r="M247" s="14"/>
    </row>
    <row r="248" spans="1:13" x14ac:dyDescent="0.25">
      <c r="A248" s="61"/>
      <c r="D248" s="63"/>
      <c r="E248" s="63"/>
      <c r="F248" s="63"/>
      <c r="G248" s="63"/>
      <c r="H248" s="63"/>
      <c r="I248" s="66"/>
      <c r="J248" s="63"/>
      <c r="K248" s="66"/>
      <c r="L248" s="66"/>
      <c r="M248" s="14"/>
    </row>
    <row r="249" spans="1:13" x14ac:dyDescent="0.25">
      <c r="A249" s="61"/>
      <c r="D249" s="63"/>
      <c r="E249" s="63"/>
      <c r="F249" s="63"/>
      <c r="G249" s="63"/>
      <c r="H249" s="63"/>
      <c r="I249" s="66"/>
      <c r="J249" s="63"/>
      <c r="K249" s="66"/>
      <c r="L249" s="66"/>
      <c r="M249" s="14"/>
    </row>
    <row r="250" spans="1:13" x14ac:dyDescent="0.25">
      <c r="A250" s="61"/>
      <c r="D250" s="63"/>
      <c r="E250" s="63"/>
      <c r="F250" s="63"/>
      <c r="G250" s="63"/>
      <c r="H250" s="63"/>
      <c r="I250" s="66"/>
      <c r="J250" s="63"/>
      <c r="K250" s="66"/>
      <c r="L250" s="66"/>
      <c r="M250" s="14"/>
    </row>
    <row r="251" spans="1:13" x14ac:dyDescent="0.25">
      <c r="A251" s="61"/>
      <c r="D251" s="63"/>
      <c r="E251" s="63"/>
      <c r="F251" s="63"/>
      <c r="G251" s="63"/>
      <c r="H251" s="63"/>
      <c r="I251" s="66"/>
      <c r="J251" s="63"/>
      <c r="K251" s="66"/>
      <c r="L251" s="66"/>
      <c r="M251" s="14"/>
    </row>
    <row r="252" spans="1:13" x14ac:dyDescent="0.25">
      <c r="A252" s="61"/>
      <c r="D252" s="63"/>
      <c r="E252" s="63"/>
      <c r="F252" s="63"/>
      <c r="G252" s="63"/>
      <c r="H252" s="63"/>
      <c r="I252" s="66"/>
      <c r="J252" s="63"/>
      <c r="K252" s="66"/>
      <c r="L252" s="66"/>
      <c r="M252" s="14"/>
    </row>
    <row r="253" spans="1:13" x14ac:dyDescent="0.25">
      <c r="A253" s="61"/>
      <c r="D253" s="63"/>
      <c r="E253" s="63"/>
      <c r="F253" s="63"/>
      <c r="G253" s="63"/>
      <c r="H253" s="63"/>
      <c r="I253" s="66"/>
      <c r="J253" s="63"/>
      <c r="K253" s="66"/>
      <c r="L253" s="66"/>
      <c r="M253" s="14"/>
    </row>
    <row r="254" spans="1:13" x14ac:dyDescent="0.25">
      <c r="A254" s="61"/>
      <c r="D254" s="63"/>
      <c r="E254" s="63"/>
      <c r="F254" s="63"/>
      <c r="G254" s="63"/>
      <c r="H254" s="63"/>
      <c r="I254" s="66"/>
      <c r="J254" s="63"/>
      <c r="K254" s="66"/>
      <c r="L254" s="66"/>
      <c r="M254" s="14"/>
    </row>
    <row r="255" spans="1:13" x14ac:dyDescent="0.25">
      <c r="A255" s="61"/>
      <c r="D255" s="63"/>
      <c r="E255" s="63"/>
      <c r="F255" s="63"/>
      <c r="G255" s="63"/>
      <c r="H255" s="63"/>
      <c r="I255" s="66"/>
      <c r="J255" s="63"/>
      <c r="K255" s="66"/>
      <c r="L255" s="66"/>
      <c r="M255" s="14"/>
    </row>
    <row r="256" spans="1:13" x14ac:dyDescent="0.25">
      <c r="A256" s="61"/>
      <c r="D256" s="63"/>
      <c r="E256" s="63"/>
      <c r="F256" s="63"/>
      <c r="G256" s="63"/>
      <c r="H256" s="63"/>
      <c r="I256" s="66"/>
      <c r="J256" s="63"/>
      <c r="K256" s="66"/>
      <c r="L256" s="66"/>
      <c r="M256" s="14"/>
    </row>
    <row r="257" spans="1:13" x14ac:dyDescent="0.25">
      <c r="A257" s="61"/>
      <c r="D257" s="63"/>
      <c r="E257" s="63"/>
      <c r="F257" s="63"/>
      <c r="G257" s="63"/>
      <c r="H257" s="63"/>
      <c r="I257" s="66"/>
      <c r="J257" s="63"/>
      <c r="K257" s="66"/>
      <c r="L257" s="66"/>
      <c r="M257" s="14"/>
    </row>
    <row r="258" spans="1:13" x14ac:dyDescent="0.25">
      <c r="A258" s="61"/>
      <c r="D258" s="63"/>
      <c r="E258" s="63"/>
      <c r="F258" s="63"/>
      <c r="G258" s="63"/>
      <c r="H258" s="63"/>
      <c r="I258" s="66"/>
      <c r="J258" s="63"/>
      <c r="K258" s="66"/>
      <c r="L258" s="66"/>
      <c r="M258" s="14"/>
    </row>
    <row r="259" spans="1:13" x14ac:dyDescent="0.25">
      <c r="A259" s="61"/>
      <c r="D259" s="63"/>
      <c r="E259" s="63"/>
      <c r="F259" s="63"/>
      <c r="G259" s="63"/>
      <c r="H259" s="63"/>
      <c r="I259" s="66"/>
      <c r="J259" s="63"/>
      <c r="K259" s="66"/>
      <c r="L259" s="66"/>
      <c r="M259" s="14"/>
    </row>
    <row r="260" spans="1:13" x14ac:dyDescent="0.25">
      <c r="A260" s="61"/>
      <c r="D260" s="63"/>
      <c r="E260" s="63"/>
      <c r="F260" s="63"/>
      <c r="G260" s="63"/>
      <c r="H260" s="63"/>
      <c r="I260" s="66"/>
      <c r="J260" s="63"/>
      <c r="K260" s="66"/>
      <c r="L260" s="66"/>
      <c r="M260" s="14"/>
    </row>
    <row r="261" spans="1:13" x14ac:dyDescent="0.25">
      <c r="A261" s="61"/>
      <c r="D261" s="63"/>
      <c r="E261" s="63"/>
      <c r="F261" s="63"/>
      <c r="G261" s="63"/>
      <c r="H261" s="63"/>
      <c r="I261" s="66"/>
      <c r="J261" s="63"/>
      <c r="K261" s="66"/>
      <c r="L261" s="66"/>
      <c r="M261" s="14"/>
    </row>
    <row r="262" spans="1:13" x14ac:dyDescent="0.25">
      <c r="A262" s="61"/>
      <c r="D262" s="63"/>
      <c r="E262" s="63"/>
      <c r="F262" s="63"/>
      <c r="G262" s="63"/>
      <c r="H262" s="63"/>
      <c r="I262" s="66"/>
      <c r="J262" s="63"/>
      <c r="K262" s="66"/>
      <c r="L262" s="66"/>
      <c r="M262" s="14"/>
    </row>
    <row r="263" spans="1:13" x14ac:dyDescent="0.25">
      <c r="A263" s="61"/>
      <c r="D263" s="63"/>
      <c r="E263" s="63"/>
      <c r="F263" s="63"/>
      <c r="G263" s="63"/>
      <c r="H263" s="63"/>
      <c r="I263" s="66"/>
      <c r="J263" s="63"/>
      <c r="K263" s="66"/>
      <c r="L263" s="66"/>
      <c r="M263" s="14"/>
    </row>
    <row r="264" spans="1:13" x14ac:dyDescent="0.25">
      <c r="A264" s="61"/>
      <c r="D264" s="63"/>
      <c r="E264" s="63"/>
      <c r="F264" s="63"/>
      <c r="G264" s="63"/>
      <c r="H264" s="63"/>
      <c r="I264" s="66"/>
      <c r="J264" s="63"/>
      <c r="K264" s="66"/>
      <c r="L264" s="66"/>
      <c r="M264" s="14"/>
    </row>
    <row r="265" spans="1:13" x14ac:dyDescent="0.25">
      <c r="A265" s="61"/>
      <c r="D265" s="63"/>
      <c r="E265" s="63"/>
      <c r="F265" s="63"/>
      <c r="G265" s="63"/>
      <c r="H265" s="63"/>
      <c r="I265" s="66"/>
      <c r="J265" s="63"/>
      <c r="K265" s="66"/>
      <c r="L265" s="66"/>
      <c r="M265" s="14"/>
    </row>
    <row r="266" spans="1:13" x14ac:dyDescent="0.25">
      <c r="A266" s="61"/>
      <c r="D266" s="63"/>
      <c r="E266" s="63"/>
      <c r="F266" s="63"/>
      <c r="G266" s="63"/>
      <c r="H266" s="63"/>
      <c r="I266" s="66"/>
      <c r="J266" s="63"/>
      <c r="K266" s="66"/>
      <c r="L266" s="66"/>
      <c r="M266" s="14"/>
    </row>
    <row r="267" spans="1:13" x14ac:dyDescent="0.25">
      <c r="A267" s="61"/>
      <c r="D267" s="63"/>
      <c r="E267" s="63"/>
      <c r="F267" s="63"/>
      <c r="G267" s="63"/>
      <c r="H267" s="63"/>
      <c r="I267" s="66"/>
      <c r="J267" s="63"/>
      <c r="K267" s="66"/>
      <c r="L267" s="66"/>
      <c r="M267" s="14"/>
    </row>
    <row r="268" spans="1:13" x14ac:dyDescent="0.25">
      <c r="A268" s="61"/>
      <c r="D268" s="63"/>
      <c r="E268" s="63"/>
      <c r="F268" s="63"/>
      <c r="G268" s="63"/>
      <c r="H268" s="63"/>
      <c r="I268" s="66"/>
      <c r="J268" s="63"/>
      <c r="K268" s="66"/>
      <c r="L268" s="66"/>
      <c r="M268" s="14"/>
    </row>
    <row r="269" spans="1:13" x14ac:dyDescent="0.25">
      <c r="A269" s="61"/>
      <c r="D269" s="63"/>
      <c r="E269" s="63"/>
      <c r="F269" s="63"/>
      <c r="G269" s="63"/>
      <c r="H269" s="63"/>
      <c r="I269" s="66"/>
      <c r="J269" s="63"/>
      <c r="K269" s="66"/>
      <c r="L269" s="66"/>
      <c r="M269" s="14"/>
    </row>
    <row r="270" spans="1:13" x14ac:dyDescent="0.25">
      <c r="A270" s="61"/>
      <c r="D270" s="63"/>
      <c r="E270" s="63"/>
      <c r="F270" s="63"/>
      <c r="G270" s="63"/>
      <c r="H270" s="63"/>
      <c r="I270" s="66"/>
      <c r="J270" s="63"/>
      <c r="K270" s="66"/>
      <c r="L270" s="66"/>
      <c r="M270" s="14"/>
    </row>
    <row r="271" spans="1:13" x14ac:dyDescent="0.25">
      <c r="A271" s="61"/>
      <c r="D271" s="63"/>
      <c r="E271" s="63"/>
      <c r="F271" s="63"/>
      <c r="G271" s="63"/>
      <c r="H271" s="63"/>
      <c r="I271" s="66"/>
      <c r="J271" s="63"/>
      <c r="K271" s="66"/>
      <c r="L271" s="66"/>
      <c r="M271" s="14"/>
    </row>
    <row r="272" spans="1:13" x14ac:dyDescent="0.25">
      <c r="A272" s="61"/>
      <c r="D272" s="63"/>
      <c r="E272" s="63"/>
      <c r="F272" s="63"/>
      <c r="G272" s="63"/>
      <c r="H272" s="63"/>
      <c r="I272" s="66"/>
      <c r="J272" s="63"/>
      <c r="K272" s="66"/>
      <c r="L272" s="66"/>
      <c r="M272" s="14"/>
    </row>
    <row r="273" spans="1:13" x14ac:dyDescent="0.25">
      <c r="A273" s="61"/>
      <c r="D273" s="63"/>
      <c r="E273" s="63"/>
      <c r="F273" s="63"/>
      <c r="G273" s="63"/>
      <c r="H273" s="63"/>
      <c r="I273" s="66"/>
      <c r="J273" s="63"/>
      <c r="K273" s="66"/>
      <c r="L273" s="66"/>
      <c r="M273" s="14"/>
    </row>
    <row r="274" spans="1:13" x14ac:dyDescent="0.25">
      <c r="A274" s="61"/>
      <c r="D274" s="63"/>
      <c r="E274" s="63"/>
      <c r="F274" s="63"/>
      <c r="G274" s="63"/>
      <c r="H274" s="63"/>
      <c r="I274" s="66"/>
      <c r="J274" s="63"/>
      <c r="K274" s="66"/>
      <c r="L274" s="66"/>
      <c r="M274" s="14"/>
    </row>
    <row r="275" spans="1:13" x14ac:dyDescent="0.25">
      <c r="A275" s="61"/>
      <c r="D275" s="63"/>
      <c r="E275" s="63"/>
      <c r="F275" s="63"/>
      <c r="G275" s="63"/>
      <c r="H275" s="63"/>
      <c r="I275" s="66"/>
      <c r="J275" s="63"/>
      <c r="K275" s="66"/>
      <c r="L275" s="66"/>
      <c r="M275" s="14"/>
    </row>
    <row r="276" spans="1:13" x14ac:dyDescent="0.25">
      <c r="A276" s="61"/>
      <c r="D276" s="63"/>
      <c r="E276" s="63"/>
      <c r="F276" s="63"/>
      <c r="G276" s="63"/>
      <c r="H276" s="63"/>
      <c r="I276" s="66"/>
      <c r="J276" s="63"/>
      <c r="K276" s="66"/>
      <c r="L276" s="66"/>
      <c r="M276" s="14"/>
    </row>
    <row r="277" spans="1:13" x14ac:dyDescent="0.25">
      <c r="A277" s="61"/>
      <c r="D277" s="63"/>
      <c r="E277" s="63"/>
      <c r="F277" s="63"/>
      <c r="G277" s="63"/>
      <c r="H277" s="63"/>
      <c r="I277" s="66"/>
      <c r="J277" s="63"/>
      <c r="K277" s="66"/>
      <c r="L277" s="66"/>
      <c r="M277" s="14"/>
    </row>
    <row r="278" spans="1:13" x14ac:dyDescent="0.25">
      <c r="A278" s="61"/>
      <c r="D278" s="63"/>
      <c r="E278" s="63"/>
      <c r="F278" s="63"/>
      <c r="G278" s="63"/>
      <c r="H278" s="63"/>
      <c r="I278" s="66"/>
      <c r="J278" s="63"/>
      <c r="K278" s="66"/>
      <c r="L278" s="66"/>
      <c r="M278" s="14"/>
    </row>
    <row r="279" spans="1:13" x14ac:dyDescent="0.25">
      <c r="A279" s="61"/>
      <c r="D279" s="63"/>
      <c r="E279" s="63"/>
      <c r="F279" s="63"/>
      <c r="G279" s="63"/>
      <c r="H279" s="63"/>
      <c r="I279" s="66"/>
      <c r="J279" s="63"/>
      <c r="K279" s="66"/>
      <c r="L279" s="66"/>
      <c r="M279" s="14"/>
    </row>
    <row r="280" spans="1:13" x14ac:dyDescent="0.25">
      <c r="A280" s="61"/>
      <c r="D280" s="63"/>
      <c r="E280" s="63"/>
      <c r="F280" s="63"/>
      <c r="G280" s="63"/>
      <c r="H280" s="63"/>
      <c r="I280" s="66"/>
      <c r="J280" s="63"/>
      <c r="K280" s="66"/>
      <c r="L280" s="66"/>
      <c r="M280" s="14"/>
    </row>
    <row r="281" spans="1:13" x14ac:dyDescent="0.25">
      <c r="A281" s="61"/>
      <c r="D281" s="63"/>
      <c r="E281" s="63"/>
      <c r="F281" s="63"/>
      <c r="G281" s="63"/>
      <c r="H281" s="63"/>
      <c r="I281" s="66"/>
      <c r="J281" s="63"/>
      <c r="K281" s="66"/>
      <c r="L281" s="66"/>
      <c r="M281" s="14"/>
    </row>
    <row r="282" spans="1:13" x14ac:dyDescent="0.25">
      <c r="A282" s="61"/>
      <c r="D282" s="63"/>
      <c r="E282" s="63"/>
      <c r="F282" s="63"/>
      <c r="G282" s="63"/>
      <c r="H282" s="63"/>
      <c r="I282" s="66"/>
      <c r="J282" s="63"/>
      <c r="K282" s="66"/>
      <c r="L282" s="66"/>
      <c r="M282" s="14"/>
    </row>
    <row r="283" spans="1:13" x14ac:dyDescent="0.25">
      <c r="A283" s="61"/>
      <c r="D283" s="63"/>
      <c r="E283" s="63"/>
      <c r="F283" s="63"/>
      <c r="G283" s="63"/>
      <c r="H283" s="63"/>
      <c r="I283" s="66"/>
      <c r="J283" s="63"/>
      <c r="K283" s="66"/>
      <c r="L283" s="66"/>
      <c r="M283" s="14"/>
    </row>
    <row r="284" spans="1:13" x14ac:dyDescent="0.25">
      <c r="A284" s="61"/>
      <c r="D284" s="63"/>
      <c r="E284" s="63"/>
      <c r="F284" s="63"/>
      <c r="G284" s="63"/>
      <c r="H284" s="63"/>
      <c r="I284" s="66"/>
      <c r="J284" s="63"/>
      <c r="K284" s="66"/>
      <c r="L284" s="66"/>
      <c r="M284" s="14"/>
    </row>
    <row r="285" spans="1:13" x14ac:dyDescent="0.25">
      <c r="A285" s="61"/>
      <c r="D285" s="63"/>
      <c r="E285" s="63"/>
      <c r="F285" s="63"/>
      <c r="G285" s="63"/>
      <c r="H285" s="63"/>
      <c r="I285" s="66"/>
      <c r="J285" s="63"/>
      <c r="K285" s="66"/>
      <c r="L285" s="66"/>
      <c r="M285" s="14"/>
    </row>
    <row r="286" spans="1:13" x14ac:dyDescent="0.25">
      <c r="A286" s="61"/>
      <c r="D286" s="63"/>
      <c r="E286" s="63"/>
      <c r="F286" s="63"/>
      <c r="G286" s="63"/>
      <c r="H286" s="63"/>
      <c r="I286" s="66"/>
      <c r="J286" s="63"/>
      <c r="K286" s="66"/>
      <c r="L286" s="66"/>
      <c r="M286" s="14"/>
    </row>
    <row r="287" spans="1:13" x14ac:dyDescent="0.25">
      <c r="A287" s="61"/>
      <c r="D287" s="63"/>
      <c r="E287" s="63"/>
      <c r="F287" s="63"/>
      <c r="G287" s="63"/>
      <c r="H287" s="63"/>
      <c r="I287" s="66"/>
      <c r="J287" s="63"/>
      <c r="K287" s="66"/>
      <c r="L287" s="66"/>
      <c r="M287" s="14"/>
    </row>
    <row r="288" spans="1:13" x14ac:dyDescent="0.25">
      <c r="A288" s="61"/>
      <c r="D288" s="63"/>
      <c r="E288" s="63"/>
      <c r="F288" s="63"/>
      <c r="G288" s="63"/>
      <c r="H288" s="63"/>
      <c r="I288" s="66"/>
      <c r="J288" s="63"/>
      <c r="K288" s="66"/>
      <c r="L288" s="66"/>
      <c r="M288" s="14"/>
    </row>
    <row r="289" spans="1:13" x14ac:dyDescent="0.25">
      <c r="A289" s="61"/>
      <c r="D289" s="63"/>
      <c r="E289" s="63"/>
      <c r="F289" s="63"/>
      <c r="G289" s="63"/>
      <c r="H289" s="63"/>
      <c r="I289" s="66"/>
      <c r="J289" s="63"/>
      <c r="K289" s="66"/>
      <c r="L289" s="66"/>
      <c r="M289" s="14"/>
    </row>
    <row r="290" spans="1:13" x14ac:dyDescent="0.25">
      <c r="A290" s="61"/>
      <c r="D290" s="63"/>
      <c r="E290" s="63"/>
      <c r="F290" s="63"/>
      <c r="G290" s="63"/>
      <c r="H290" s="63"/>
      <c r="I290" s="66"/>
      <c r="J290" s="63"/>
      <c r="K290" s="66"/>
      <c r="L290" s="66"/>
      <c r="M290" s="14"/>
    </row>
    <row r="291" spans="1:13" x14ac:dyDescent="0.25">
      <c r="A291" s="61"/>
      <c r="D291" s="63"/>
      <c r="E291" s="63"/>
      <c r="F291" s="63"/>
      <c r="G291" s="63"/>
      <c r="H291" s="63"/>
      <c r="I291" s="66"/>
      <c r="J291" s="63"/>
      <c r="K291" s="66"/>
      <c r="L291" s="66"/>
      <c r="M291" s="14"/>
    </row>
    <row r="292" spans="1:13" x14ac:dyDescent="0.25">
      <c r="A292" s="61"/>
      <c r="D292" s="63"/>
      <c r="E292" s="63"/>
      <c r="F292" s="63"/>
      <c r="G292" s="63"/>
      <c r="H292" s="63"/>
      <c r="I292" s="66"/>
      <c r="J292" s="63"/>
      <c r="K292" s="66"/>
      <c r="L292" s="66"/>
      <c r="M292" s="14"/>
    </row>
    <row r="293" spans="1:13" x14ac:dyDescent="0.25">
      <c r="A293" s="61"/>
      <c r="D293" s="63"/>
      <c r="E293" s="63"/>
      <c r="F293" s="63"/>
      <c r="G293" s="63"/>
      <c r="H293" s="63"/>
      <c r="I293" s="66"/>
      <c r="J293" s="63"/>
      <c r="K293" s="66"/>
      <c r="L293" s="66"/>
      <c r="M293" s="14"/>
    </row>
    <row r="294" spans="1:13" x14ac:dyDescent="0.25">
      <c r="A294" s="61"/>
      <c r="D294" s="63"/>
      <c r="E294" s="63"/>
      <c r="F294" s="63"/>
      <c r="G294" s="63"/>
      <c r="H294" s="63"/>
      <c r="I294" s="66"/>
      <c r="J294" s="63"/>
      <c r="K294" s="66"/>
      <c r="L294" s="66"/>
      <c r="M294" s="14"/>
    </row>
    <row r="295" spans="1:13" x14ac:dyDescent="0.25">
      <c r="A295" s="61"/>
      <c r="D295" s="63"/>
      <c r="E295" s="63"/>
      <c r="F295" s="63"/>
      <c r="G295" s="63"/>
      <c r="H295" s="63"/>
      <c r="I295" s="66"/>
      <c r="J295" s="63"/>
      <c r="K295" s="66"/>
      <c r="L295" s="66"/>
      <c r="M295" s="14"/>
    </row>
    <row r="296" spans="1:13" x14ac:dyDescent="0.25">
      <c r="A296" s="61"/>
      <c r="D296" s="63"/>
      <c r="E296" s="63"/>
      <c r="F296" s="63"/>
      <c r="G296" s="63"/>
      <c r="H296" s="63"/>
      <c r="I296" s="66"/>
      <c r="J296" s="63"/>
      <c r="K296" s="66"/>
      <c r="L296" s="66"/>
      <c r="M296" s="14"/>
    </row>
    <row r="297" spans="1:13" x14ac:dyDescent="0.25">
      <c r="A297" s="61"/>
      <c r="D297" s="63"/>
      <c r="E297" s="63"/>
      <c r="F297" s="63"/>
      <c r="G297" s="63"/>
      <c r="H297" s="63"/>
      <c r="I297" s="66"/>
      <c r="J297" s="63"/>
      <c r="K297" s="66"/>
      <c r="L297" s="66"/>
      <c r="M297" s="14"/>
    </row>
    <row r="298" spans="1:13" x14ac:dyDescent="0.25">
      <c r="A298" s="61"/>
      <c r="D298" s="63"/>
      <c r="E298" s="63"/>
      <c r="F298" s="63"/>
      <c r="G298" s="63"/>
      <c r="H298" s="63"/>
      <c r="I298" s="66"/>
      <c r="J298" s="63"/>
      <c r="K298" s="66"/>
      <c r="L298" s="66"/>
      <c r="M298" s="14"/>
    </row>
    <row r="299" spans="1:13" x14ac:dyDescent="0.25">
      <c r="A299" s="61"/>
      <c r="D299" s="63"/>
      <c r="E299" s="63"/>
      <c r="F299" s="63"/>
      <c r="G299" s="63"/>
      <c r="H299" s="63"/>
      <c r="I299" s="66"/>
      <c r="J299" s="63"/>
      <c r="K299" s="66"/>
      <c r="L299" s="66"/>
      <c r="M299" s="14"/>
    </row>
    <row r="300" spans="1:13" x14ac:dyDescent="0.25">
      <c r="A300" s="61"/>
      <c r="D300" s="63"/>
      <c r="E300" s="63"/>
      <c r="F300" s="63"/>
      <c r="G300" s="63"/>
      <c r="H300" s="63"/>
      <c r="I300" s="66"/>
      <c r="J300" s="63"/>
      <c r="K300" s="66"/>
      <c r="L300" s="66"/>
      <c r="M300" s="14"/>
    </row>
    <row r="301" spans="1:13" x14ac:dyDescent="0.25">
      <c r="A301" s="61"/>
      <c r="D301" s="63"/>
      <c r="E301" s="63"/>
      <c r="F301" s="63"/>
      <c r="G301" s="63"/>
      <c r="H301" s="63"/>
      <c r="I301" s="66"/>
      <c r="J301" s="63"/>
      <c r="K301" s="66"/>
      <c r="L301" s="66"/>
      <c r="M301" s="14"/>
    </row>
    <row r="302" spans="1:13" x14ac:dyDescent="0.25">
      <c r="A302" s="61"/>
      <c r="D302" s="63"/>
      <c r="E302" s="63"/>
      <c r="F302" s="63"/>
      <c r="G302" s="63"/>
      <c r="H302" s="63"/>
      <c r="I302" s="66"/>
      <c r="J302" s="63"/>
      <c r="K302" s="66"/>
      <c r="L302" s="66"/>
      <c r="M302" s="14"/>
    </row>
    <row r="303" spans="1:13" x14ac:dyDescent="0.25">
      <c r="A303" s="61"/>
      <c r="D303" s="63"/>
      <c r="E303" s="63"/>
      <c r="F303" s="63"/>
      <c r="G303" s="63"/>
      <c r="H303" s="63"/>
      <c r="I303" s="66"/>
      <c r="J303" s="63"/>
      <c r="K303" s="66"/>
      <c r="L303" s="66"/>
      <c r="M303" s="14"/>
    </row>
    <row r="304" spans="1:13" x14ac:dyDescent="0.25">
      <c r="A304" s="61"/>
      <c r="D304" s="63"/>
      <c r="E304" s="63"/>
      <c r="F304" s="63"/>
      <c r="G304" s="63"/>
      <c r="H304" s="63"/>
      <c r="I304" s="66"/>
      <c r="J304" s="63"/>
      <c r="K304" s="66"/>
      <c r="L304" s="66"/>
      <c r="M304" s="14"/>
    </row>
    <row r="305" spans="1:13" x14ac:dyDescent="0.25">
      <c r="A305" s="61"/>
      <c r="D305" s="63"/>
      <c r="E305" s="63"/>
      <c r="F305" s="63"/>
      <c r="G305" s="63"/>
      <c r="H305" s="63"/>
      <c r="I305" s="66"/>
      <c r="J305" s="63"/>
      <c r="K305" s="66"/>
      <c r="L305" s="66"/>
      <c r="M305" s="14"/>
    </row>
    <row r="306" spans="1:13" x14ac:dyDescent="0.25">
      <c r="A306" s="61"/>
      <c r="D306" s="63"/>
      <c r="E306" s="63"/>
      <c r="F306" s="63"/>
      <c r="G306" s="63"/>
      <c r="H306" s="63"/>
      <c r="I306" s="66"/>
      <c r="J306" s="63"/>
      <c r="K306" s="66"/>
      <c r="L306" s="66"/>
      <c r="M306" s="14"/>
    </row>
    <row r="307" spans="1:13" x14ac:dyDescent="0.25">
      <c r="A307" s="61"/>
      <c r="D307" s="63"/>
      <c r="E307" s="63"/>
      <c r="F307" s="63"/>
      <c r="G307" s="63"/>
      <c r="H307" s="63"/>
      <c r="I307" s="66"/>
      <c r="J307" s="63"/>
      <c r="K307" s="66"/>
      <c r="L307" s="66"/>
      <c r="M307" s="14"/>
    </row>
    <row r="308" spans="1:13" x14ac:dyDescent="0.25">
      <c r="A308" s="61"/>
      <c r="D308" s="63"/>
      <c r="E308" s="63"/>
      <c r="F308" s="63"/>
      <c r="G308" s="63"/>
      <c r="H308" s="63"/>
      <c r="I308" s="66"/>
      <c r="J308" s="63"/>
      <c r="K308" s="66"/>
      <c r="L308" s="66"/>
      <c r="M308" s="14"/>
    </row>
    <row r="309" spans="1:13" x14ac:dyDescent="0.25">
      <c r="A309" s="61"/>
      <c r="D309" s="63"/>
      <c r="E309" s="63"/>
      <c r="F309" s="63"/>
      <c r="G309" s="63"/>
      <c r="H309" s="63"/>
      <c r="I309" s="66"/>
      <c r="J309" s="63"/>
      <c r="K309" s="66"/>
      <c r="L309" s="66"/>
      <c r="M309" s="14"/>
    </row>
    <row r="310" spans="1:13" x14ac:dyDescent="0.25">
      <c r="A310" s="61"/>
      <c r="D310" s="63"/>
      <c r="E310" s="63"/>
      <c r="F310" s="63"/>
      <c r="G310" s="63"/>
      <c r="H310" s="63"/>
      <c r="I310" s="66"/>
      <c r="J310" s="63"/>
      <c r="K310" s="66"/>
      <c r="L310" s="66"/>
      <c r="M310" s="14"/>
    </row>
    <row r="311" spans="1:13" x14ac:dyDescent="0.25">
      <c r="A311" s="61"/>
      <c r="D311" s="63"/>
      <c r="E311" s="63"/>
      <c r="F311" s="63"/>
      <c r="G311" s="63"/>
      <c r="H311" s="63"/>
      <c r="I311" s="66"/>
      <c r="J311" s="63"/>
      <c r="K311" s="66"/>
      <c r="L311" s="66"/>
      <c r="M311" s="14"/>
    </row>
    <row r="312" spans="1:13" x14ac:dyDescent="0.25">
      <c r="A312" s="61"/>
      <c r="D312" s="63"/>
      <c r="E312" s="63"/>
      <c r="F312" s="63"/>
      <c r="G312" s="63"/>
      <c r="H312" s="63"/>
      <c r="I312" s="66"/>
      <c r="J312" s="63"/>
      <c r="K312" s="66"/>
      <c r="L312" s="66"/>
      <c r="M312" s="14"/>
    </row>
    <row r="313" spans="1:13" x14ac:dyDescent="0.25">
      <c r="A313" s="61"/>
      <c r="D313" s="63"/>
      <c r="E313" s="63"/>
      <c r="F313" s="63"/>
      <c r="G313" s="63"/>
      <c r="H313" s="63"/>
      <c r="I313" s="66"/>
      <c r="J313" s="63"/>
      <c r="K313" s="66"/>
      <c r="L313" s="66"/>
      <c r="M313" s="14"/>
    </row>
    <row r="314" spans="1:13" x14ac:dyDescent="0.25">
      <c r="A314" s="61"/>
      <c r="D314" s="63"/>
      <c r="E314" s="63"/>
      <c r="F314" s="63"/>
      <c r="G314" s="63"/>
      <c r="H314" s="63"/>
      <c r="I314" s="66"/>
      <c r="J314" s="63"/>
      <c r="K314" s="66"/>
      <c r="L314" s="66"/>
      <c r="M314" s="14"/>
    </row>
    <row r="315" spans="1:13" x14ac:dyDescent="0.25">
      <c r="A315" s="61"/>
      <c r="D315" s="63"/>
      <c r="E315" s="63"/>
      <c r="F315" s="63"/>
      <c r="G315" s="63"/>
      <c r="H315" s="63"/>
      <c r="I315" s="66"/>
      <c r="J315" s="63"/>
      <c r="K315" s="66"/>
      <c r="L315" s="66"/>
      <c r="M315" s="14"/>
    </row>
    <row r="316" spans="1:13" x14ac:dyDescent="0.25">
      <c r="A316" s="61"/>
      <c r="D316" s="63"/>
      <c r="E316" s="63"/>
      <c r="F316" s="63"/>
      <c r="G316" s="63"/>
      <c r="H316" s="63"/>
      <c r="I316" s="66"/>
      <c r="J316" s="63"/>
      <c r="K316" s="66"/>
      <c r="L316" s="66"/>
      <c r="M316" s="14"/>
    </row>
    <row r="317" spans="1:13" x14ac:dyDescent="0.25">
      <c r="A317" s="61"/>
      <c r="D317" s="63"/>
      <c r="E317" s="63"/>
      <c r="F317" s="63"/>
      <c r="G317" s="63"/>
      <c r="H317" s="63"/>
      <c r="I317" s="66"/>
      <c r="J317" s="63"/>
      <c r="K317" s="66"/>
      <c r="L317" s="66"/>
      <c r="M317" s="14"/>
    </row>
    <row r="318" spans="1:13" x14ac:dyDescent="0.25">
      <c r="A318" s="61"/>
      <c r="D318" s="63"/>
      <c r="E318" s="63"/>
      <c r="F318" s="63"/>
      <c r="G318" s="63"/>
      <c r="H318" s="63"/>
      <c r="I318" s="66"/>
      <c r="J318" s="63"/>
      <c r="K318" s="66"/>
      <c r="L318" s="66"/>
      <c r="M318" s="14"/>
    </row>
    <row r="319" spans="1:13" x14ac:dyDescent="0.25">
      <c r="A319" s="61"/>
      <c r="D319" s="63"/>
      <c r="E319" s="63"/>
      <c r="F319" s="63"/>
      <c r="G319" s="63"/>
      <c r="H319" s="63"/>
      <c r="I319" s="66"/>
      <c r="J319" s="63"/>
      <c r="K319" s="66"/>
      <c r="L319" s="66"/>
      <c r="M319" s="14"/>
    </row>
    <row r="320" spans="1:13" x14ac:dyDescent="0.25">
      <c r="A320" s="61"/>
      <c r="D320" s="63"/>
      <c r="E320" s="63"/>
      <c r="F320" s="63"/>
      <c r="G320" s="63"/>
      <c r="H320" s="63"/>
      <c r="I320" s="66"/>
      <c r="J320" s="63"/>
      <c r="K320" s="66"/>
      <c r="L320" s="66"/>
      <c r="M320" s="14"/>
    </row>
    <row r="321" spans="1:13" x14ac:dyDescent="0.25">
      <c r="A321" s="61"/>
      <c r="D321" s="63"/>
      <c r="E321" s="63"/>
      <c r="F321" s="63"/>
      <c r="G321" s="63"/>
      <c r="H321" s="63"/>
      <c r="I321" s="66"/>
      <c r="J321" s="63"/>
      <c r="K321" s="66"/>
      <c r="L321" s="66"/>
      <c r="M321" s="14"/>
    </row>
    <row r="322" spans="1:13" x14ac:dyDescent="0.25">
      <c r="A322" s="61"/>
      <c r="D322" s="63"/>
      <c r="E322" s="63"/>
      <c r="F322" s="63"/>
      <c r="G322" s="63"/>
      <c r="H322" s="63"/>
      <c r="I322" s="66"/>
      <c r="J322" s="63"/>
      <c r="K322" s="66"/>
      <c r="L322" s="66"/>
      <c r="M322" s="14"/>
    </row>
    <row r="323" spans="1:13" x14ac:dyDescent="0.25">
      <c r="A323" s="61"/>
      <c r="D323" s="63"/>
      <c r="E323" s="63"/>
      <c r="F323" s="63"/>
      <c r="G323" s="63"/>
      <c r="H323" s="63"/>
      <c r="I323" s="66"/>
      <c r="J323" s="63"/>
      <c r="K323" s="66"/>
      <c r="L323" s="66"/>
      <c r="M323" s="14"/>
    </row>
    <row r="324" spans="1:13" x14ac:dyDescent="0.25">
      <c r="A324" s="61"/>
      <c r="D324" s="63"/>
      <c r="E324" s="63"/>
      <c r="F324" s="63"/>
      <c r="G324" s="63"/>
      <c r="H324" s="63"/>
      <c r="I324" s="66"/>
      <c r="J324" s="63"/>
      <c r="K324" s="66"/>
      <c r="L324" s="66"/>
      <c r="M324" s="14"/>
    </row>
    <row r="325" spans="1:13" x14ac:dyDescent="0.25">
      <c r="A325" s="61"/>
      <c r="D325" s="63"/>
      <c r="E325" s="63"/>
      <c r="F325" s="63"/>
      <c r="G325" s="63"/>
      <c r="H325" s="63"/>
      <c r="I325" s="66"/>
      <c r="J325" s="63"/>
      <c r="K325" s="66"/>
      <c r="L325" s="66"/>
      <c r="M325" s="14"/>
    </row>
    <row r="326" spans="1:13" x14ac:dyDescent="0.25">
      <c r="A326" s="61"/>
      <c r="D326" s="63"/>
      <c r="E326" s="63"/>
      <c r="F326" s="63"/>
      <c r="G326" s="63"/>
      <c r="H326" s="63"/>
      <c r="I326" s="66"/>
      <c r="J326" s="63"/>
      <c r="K326" s="66"/>
      <c r="L326" s="66"/>
      <c r="M326" s="14"/>
    </row>
    <row r="327" spans="1:13" x14ac:dyDescent="0.25">
      <c r="A327" s="61"/>
      <c r="D327" s="63"/>
      <c r="E327" s="63"/>
      <c r="F327" s="63"/>
      <c r="G327" s="63"/>
      <c r="H327" s="63"/>
      <c r="I327" s="66"/>
      <c r="J327" s="63"/>
      <c r="K327" s="66"/>
      <c r="L327" s="66"/>
      <c r="M327" s="14"/>
    </row>
    <row r="328" spans="1:13" x14ac:dyDescent="0.25">
      <c r="A328" s="61"/>
      <c r="D328" s="63"/>
      <c r="E328" s="63"/>
      <c r="F328" s="63"/>
      <c r="G328" s="63"/>
      <c r="H328" s="63"/>
      <c r="I328" s="66"/>
      <c r="J328" s="63"/>
      <c r="K328" s="66"/>
      <c r="L328" s="66"/>
      <c r="M328" s="14"/>
    </row>
    <row r="329" spans="1:13" x14ac:dyDescent="0.25">
      <c r="A329" s="61"/>
      <c r="D329" s="63"/>
      <c r="E329" s="63"/>
      <c r="F329" s="63"/>
      <c r="G329" s="63"/>
      <c r="H329" s="63"/>
      <c r="I329" s="66"/>
      <c r="J329" s="63"/>
      <c r="K329" s="66"/>
      <c r="L329" s="66"/>
      <c r="M329" s="14"/>
    </row>
    <row r="330" spans="1:13" x14ac:dyDescent="0.25">
      <c r="A330" s="61"/>
      <c r="D330" s="63"/>
      <c r="E330" s="63"/>
      <c r="F330" s="63"/>
      <c r="G330" s="63"/>
      <c r="H330" s="63"/>
      <c r="I330" s="66"/>
      <c r="J330" s="63"/>
      <c r="K330" s="66"/>
      <c r="L330" s="66"/>
      <c r="M330" s="14"/>
    </row>
    <row r="331" spans="1:13" x14ac:dyDescent="0.25">
      <c r="A331" s="61"/>
      <c r="D331" s="63"/>
      <c r="E331" s="63"/>
      <c r="F331" s="63"/>
      <c r="G331" s="63"/>
      <c r="H331" s="63"/>
      <c r="I331" s="66"/>
      <c r="J331" s="63"/>
      <c r="K331" s="66"/>
      <c r="L331" s="66"/>
      <c r="M331" s="14"/>
    </row>
    <row r="332" spans="1:13" x14ac:dyDescent="0.25">
      <c r="A332" s="61"/>
      <c r="D332" s="63"/>
      <c r="E332" s="63"/>
      <c r="F332" s="63"/>
      <c r="G332" s="63"/>
      <c r="H332" s="63"/>
      <c r="I332" s="66"/>
      <c r="J332" s="63"/>
      <c r="K332" s="66"/>
      <c r="L332" s="66"/>
      <c r="M332" s="14"/>
    </row>
    <row r="333" spans="1:13" x14ac:dyDescent="0.25">
      <c r="A333" s="61"/>
      <c r="D333" s="63"/>
      <c r="E333" s="63"/>
      <c r="F333" s="63"/>
      <c r="G333" s="63"/>
      <c r="H333" s="63"/>
      <c r="I333" s="66"/>
      <c r="J333" s="63"/>
      <c r="K333" s="66"/>
      <c r="L333" s="66"/>
      <c r="M333" s="14"/>
    </row>
    <row r="334" spans="1:13" x14ac:dyDescent="0.25">
      <c r="A334" s="61"/>
      <c r="D334" s="63"/>
      <c r="E334" s="63"/>
      <c r="F334" s="63"/>
      <c r="G334" s="63"/>
      <c r="H334" s="63"/>
      <c r="I334" s="66"/>
      <c r="J334" s="63"/>
      <c r="K334" s="66"/>
      <c r="L334" s="66"/>
      <c r="M334" s="14"/>
    </row>
    <row r="335" spans="1:13" x14ac:dyDescent="0.25">
      <c r="A335" s="61"/>
      <c r="D335" s="63"/>
      <c r="E335" s="63"/>
      <c r="F335" s="63"/>
      <c r="G335" s="63"/>
      <c r="H335" s="63"/>
      <c r="I335" s="66"/>
      <c r="J335" s="63"/>
      <c r="K335" s="66"/>
      <c r="L335" s="66"/>
      <c r="M335" s="14"/>
    </row>
    <row r="336" spans="1:13" x14ac:dyDescent="0.25">
      <c r="A336" s="61"/>
      <c r="D336" s="63"/>
      <c r="E336" s="63"/>
      <c r="F336" s="63"/>
      <c r="G336" s="63"/>
      <c r="H336" s="63"/>
      <c r="I336" s="66"/>
      <c r="J336" s="63"/>
      <c r="K336" s="66"/>
      <c r="L336" s="66"/>
      <c r="M336" s="14"/>
    </row>
    <row r="337" spans="1:13" x14ac:dyDescent="0.25">
      <c r="A337" s="61"/>
      <c r="D337" s="63"/>
      <c r="E337" s="63"/>
      <c r="F337" s="63"/>
      <c r="G337" s="63"/>
      <c r="H337" s="63"/>
      <c r="I337" s="66"/>
      <c r="J337" s="63"/>
      <c r="K337" s="66"/>
      <c r="L337" s="66"/>
      <c r="M337" s="14"/>
    </row>
    <row r="338" spans="1:13" x14ac:dyDescent="0.25">
      <c r="A338" s="61"/>
      <c r="D338" s="63"/>
      <c r="E338" s="63"/>
      <c r="F338" s="63"/>
      <c r="G338" s="63"/>
      <c r="H338" s="63"/>
      <c r="I338" s="66"/>
      <c r="J338" s="63"/>
      <c r="K338" s="66"/>
      <c r="L338" s="66"/>
      <c r="M338" s="14"/>
    </row>
    <row r="339" spans="1:13" x14ac:dyDescent="0.25">
      <c r="A339" s="61"/>
      <c r="D339" s="63"/>
      <c r="E339" s="63"/>
      <c r="F339" s="63"/>
      <c r="G339" s="63"/>
      <c r="H339" s="63"/>
      <c r="I339" s="66"/>
      <c r="J339" s="63"/>
      <c r="K339" s="66"/>
      <c r="L339" s="66"/>
      <c r="M339" s="14"/>
    </row>
    <row r="340" spans="1:13" x14ac:dyDescent="0.25">
      <c r="A340" s="61"/>
      <c r="D340" s="63"/>
      <c r="E340" s="63"/>
      <c r="F340" s="63"/>
      <c r="G340" s="63"/>
      <c r="H340" s="63"/>
      <c r="I340" s="66"/>
      <c r="J340" s="63"/>
      <c r="K340" s="66"/>
      <c r="L340" s="66"/>
      <c r="M340" s="14"/>
    </row>
    <row r="341" spans="1:13" x14ac:dyDescent="0.25">
      <c r="A341" s="61"/>
      <c r="D341" s="63"/>
      <c r="E341" s="63"/>
      <c r="F341" s="63"/>
      <c r="G341" s="63"/>
      <c r="H341" s="63"/>
      <c r="I341" s="66"/>
      <c r="J341" s="63"/>
      <c r="K341" s="66"/>
      <c r="L341" s="66"/>
      <c r="M341" s="14"/>
    </row>
    <row r="342" spans="1:13" x14ac:dyDescent="0.25">
      <c r="A342" s="61"/>
      <c r="D342" s="63"/>
      <c r="E342" s="63"/>
      <c r="F342" s="63"/>
      <c r="G342" s="63"/>
      <c r="H342" s="63"/>
      <c r="I342" s="66"/>
      <c r="J342" s="63"/>
      <c r="K342" s="66"/>
      <c r="L342" s="66"/>
      <c r="M342" s="14"/>
    </row>
    <row r="343" spans="1:13" x14ac:dyDescent="0.25">
      <c r="A343" s="61"/>
      <c r="D343" s="63"/>
      <c r="E343" s="63"/>
      <c r="F343" s="63"/>
      <c r="G343" s="63"/>
      <c r="H343" s="63"/>
      <c r="I343" s="66"/>
      <c r="J343" s="63"/>
      <c r="K343" s="66"/>
      <c r="L343" s="66"/>
      <c r="M343" s="14"/>
    </row>
    <row r="344" spans="1:13" x14ac:dyDescent="0.25">
      <c r="A344" s="61"/>
      <c r="D344" s="63"/>
      <c r="E344" s="63"/>
      <c r="F344" s="63"/>
      <c r="G344" s="63"/>
      <c r="H344" s="63"/>
      <c r="I344" s="66"/>
      <c r="J344" s="63"/>
      <c r="K344" s="66"/>
      <c r="L344" s="66"/>
      <c r="M344" s="14"/>
    </row>
    <row r="345" spans="1:13" x14ac:dyDescent="0.25">
      <c r="A345" s="61"/>
      <c r="D345" s="63"/>
      <c r="E345" s="63"/>
      <c r="F345" s="63"/>
      <c r="G345" s="63"/>
      <c r="H345" s="63"/>
      <c r="I345" s="66"/>
      <c r="J345" s="63"/>
      <c r="K345" s="66"/>
      <c r="L345" s="66"/>
      <c r="M345" s="14"/>
    </row>
    <row r="346" spans="1:13" x14ac:dyDescent="0.25">
      <c r="A346" s="61"/>
      <c r="D346" s="63"/>
      <c r="E346" s="63"/>
      <c r="F346" s="63"/>
      <c r="G346" s="63"/>
      <c r="H346" s="63"/>
      <c r="I346" s="66"/>
      <c r="J346" s="63"/>
      <c r="K346" s="66"/>
      <c r="L346" s="66"/>
      <c r="M346" s="14"/>
    </row>
    <row r="347" spans="1:13" x14ac:dyDescent="0.25">
      <c r="A347" s="61"/>
      <c r="D347" s="63"/>
      <c r="E347" s="63"/>
      <c r="F347" s="63"/>
      <c r="G347" s="63"/>
      <c r="H347" s="63"/>
      <c r="I347" s="66"/>
      <c r="J347" s="63"/>
      <c r="K347" s="66"/>
      <c r="L347" s="66"/>
      <c r="M347" s="14"/>
    </row>
    <row r="348" spans="1:13" x14ac:dyDescent="0.25">
      <c r="A348" s="61"/>
      <c r="D348" s="63"/>
      <c r="E348" s="63"/>
      <c r="F348" s="63"/>
      <c r="G348" s="63"/>
      <c r="H348" s="63"/>
      <c r="I348" s="66"/>
      <c r="J348" s="63"/>
      <c r="K348" s="66"/>
      <c r="L348" s="66"/>
      <c r="M348" s="14"/>
    </row>
    <row r="349" spans="1:13" x14ac:dyDescent="0.25">
      <c r="A349" s="61"/>
      <c r="D349" s="63"/>
      <c r="E349" s="63"/>
      <c r="F349" s="63"/>
      <c r="G349" s="63"/>
      <c r="H349" s="63"/>
      <c r="I349" s="66"/>
      <c r="J349" s="63"/>
      <c r="K349" s="66"/>
      <c r="L349" s="66"/>
      <c r="M349" s="14"/>
    </row>
    <row r="350" spans="1:13" x14ac:dyDescent="0.25">
      <c r="A350" s="61"/>
      <c r="D350" s="63"/>
      <c r="E350" s="63"/>
      <c r="F350" s="63"/>
      <c r="G350" s="63"/>
      <c r="H350" s="63"/>
      <c r="I350" s="66"/>
      <c r="J350" s="63"/>
      <c r="K350" s="66"/>
      <c r="L350" s="66"/>
      <c r="M350" s="14"/>
    </row>
    <row r="351" spans="1:13" x14ac:dyDescent="0.25">
      <c r="A351" s="61"/>
      <c r="D351" s="63"/>
      <c r="E351" s="63"/>
      <c r="F351" s="63"/>
      <c r="G351" s="63"/>
      <c r="H351" s="63"/>
      <c r="I351" s="66"/>
      <c r="J351" s="63"/>
      <c r="K351" s="66"/>
      <c r="L351" s="66"/>
      <c r="M351" s="14"/>
    </row>
    <row r="352" spans="1:13" x14ac:dyDescent="0.25">
      <c r="A352" s="61"/>
      <c r="D352" s="63"/>
      <c r="E352" s="63"/>
      <c r="F352" s="63"/>
      <c r="G352" s="63"/>
      <c r="H352" s="63"/>
      <c r="I352" s="66"/>
      <c r="J352" s="63"/>
      <c r="K352" s="66"/>
      <c r="L352" s="66"/>
      <c r="M352" s="14"/>
    </row>
    <row r="353" spans="1:13" x14ac:dyDescent="0.25">
      <c r="A353" s="61"/>
      <c r="D353" s="63"/>
      <c r="E353" s="63"/>
      <c r="F353" s="63"/>
      <c r="G353" s="63"/>
      <c r="H353" s="63"/>
      <c r="I353" s="66"/>
      <c r="J353" s="63"/>
      <c r="K353" s="66"/>
      <c r="L353" s="66"/>
      <c r="M353" s="14"/>
    </row>
    <row r="354" spans="1:13" x14ac:dyDescent="0.25">
      <c r="A354" s="61"/>
      <c r="D354" s="63"/>
      <c r="E354" s="63"/>
      <c r="F354" s="63"/>
      <c r="G354" s="63"/>
      <c r="H354" s="63"/>
      <c r="I354" s="66"/>
      <c r="J354" s="63"/>
      <c r="K354" s="66"/>
      <c r="L354" s="66"/>
      <c r="M354" s="14"/>
    </row>
    <row r="355" spans="1:13" x14ac:dyDescent="0.25">
      <c r="A355" s="61"/>
      <c r="D355" s="63"/>
      <c r="E355" s="63"/>
      <c r="F355" s="63"/>
      <c r="G355" s="63"/>
      <c r="H355" s="63"/>
      <c r="I355" s="66"/>
      <c r="J355" s="63"/>
      <c r="K355" s="66"/>
      <c r="L355" s="66"/>
      <c r="M355" s="14"/>
    </row>
    <row r="356" spans="1:13" x14ac:dyDescent="0.25">
      <c r="A356" s="61"/>
      <c r="D356" s="63"/>
      <c r="E356" s="63"/>
      <c r="F356" s="63"/>
      <c r="G356" s="63"/>
      <c r="H356" s="63"/>
      <c r="I356" s="66"/>
      <c r="J356" s="63"/>
      <c r="K356" s="66"/>
      <c r="L356" s="66"/>
      <c r="M356" s="14"/>
    </row>
    <row r="357" spans="1:13" x14ac:dyDescent="0.25">
      <c r="A357" s="61"/>
      <c r="D357" s="63"/>
      <c r="E357" s="63"/>
      <c r="F357" s="63"/>
      <c r="G357" s="63"/>
      <c r="H357" s="63"/>
      <c r="I357" s="66"/>
      <c r="J357" s="63"/>
      <c r="K357" s="66"/>
      <c r="L357" s="66"/>
      <c r="M357" s="14"/>
    </row>
    <row r="358" spans="1:13" x14ac:dyDescent="0.25">
      <c r="A358" s="61"/>
      <c r="D358" s="63"/>
      <c r="E358" s="63"/>
      <c r="F358" s="63"/>
      <c r="G358" s="63"/>
      <c r="H358" s="63"/>
      <c r="I358" s="66"/>
      <c r="J358" s="63"/>
      <c r="K358" s="66"/>
      <c r="L358" s="66"/>
      <c r="M358" s="14"/>
    </row>
    <row r="359" spans="1:13" x14ac:dyDescent="0.25">
      <c r="A359" s="61"/>
      <c r="D359" s="63"/>
      <c r="E359" s="63"/>
      <c r="F359" s="63"/>
      <c r="G359" s="63"/>
      <c r="H359" s="63"/>
      <c r="I359" s="66"/>
      <c r="J359" s="63"/>
      <c r="K359" s="66"/>
      <c r="L359" s="66"/>
      <c r="M359" s="14"/>
    </row>
    <row r="360" spans="1:13" x14ac:dyDescent="0.25">
      <c r="A360" s="61"/>
      <c r="D360" s="63"/>
      <c r="E360" s="63"/>
      <c r="F360" s="63"/>
      <c r="G360" s="63"/>
      <c r="H360" s="63"/>
      <c r="I360" s="66"/>
      <c r="J360" s="63"/>
      <c r="K360" s="66"/>
      <c r="L360" s="66"/>
      <c r="M360" s="14"/>
    </row>
    <row r="361" spans="1:13" x14ac:dyDescent="0.25">
      <c r="A361" s="61"/>
      <c r="D361" s="63"/>
      <c r="E361" s="63"/>
      <c r="F361" s="63"/>
      <c r="G361" s="63"/>
      <c r="H361" s="63"/>
      <c r="I361" s="66"/>
      <c r="J361" s="63"/>
      <c r="K361" s="66"/>
      <c r="L361" s="66"/>
      <c r="M361" s="14"/>
    </row>
    <row r="362" spans="1:13" x14ac:dyDescent="0.25">
      <c r="A362" s="61"/>
      <c r="D362" s="63"/>
      <c r="E362" s="63"/>
      <c r="F362" s="63"/>
      <c r="G362" s="63"/>
      <c r="H362" s="63"/>
      <c r="I362" s="66"/>
      <c r="J362" s="63"/>
      <c r="K362" s="66"/>
      <c r="L362" s="66"/>
      <c r="M362" s="14"/>
    </row>
    <row r="363" spans="1:13" x14ac:dyDescent="0.25">
      <c r="A363" s="61"/>
      <c r="D363" s="63"/>
      <c r="E363" s="63"/>
      <c r="F363" s="63"/>
      <c r="G363" s="63"/>
      <c r="H363" s="63"/>
      <c r="I363" s="66"/>
      <c r="J363" s="63"/>
      <c r="K363" s="66"/>
      <c r="L363" s="66"/>
      <c r="M363" s="14"/>
    </row>
    <row r="364" spans="1:13" x14ac:dyDescent="0.25">
      <c r="A364" s="61"/>
      <c r="D364" s="63"/>
      <c r="E364" s="63"/>
      <c r="F364" s="63"/>
      <c r="G364" s="63"/>
      <c r="H364" s="63"/>
      <c r="I364" s="66"/>
      <c r="J364" s="63"/>
      <c r="K364" s="66"/>
      <c r="L364" s="66"/>
      <c r="M364" s="14"/>
    </row>
    <row r="365" spans="1:13" x14ac:dyDescent="0.25">
      <c r="A365" s="61"/>
      <c r="D365" s="63"/>
      <c r="E365" s="63"/>
      <c r="F365" s="63"/>
      <c r="G365" s="63"/>
      <c r="H365" s="63"/>
      <c r="I365" s="66"/>
      <c r="J365" s="63"/>
      <c r="K365" s="66"/>
      <c r="L365" s="66"/>
      <c r="M365" s="14"/>
    </row>
    <row r="366" spans="1:13" x14ac:dyDescent="0.25">
      <c r="A366" s="61"/>
      <c r="D366" s="63"/>
      <c r="E366" s="63"/>
      <c r="F366" s="63"/>
      <c r="G366" s="63"/>
      <c r="H366" s="63"/>
      <c r="I366" s="66"/>
      <c r="J366" s="63"/>
      <c r="K366" s="66"/>
      <c r="L366" s="66"/>
      <c r="M366" s="14"/>
    </row>
    <row r="367" spans="1:13" x14ac:dyDescent="0.25">
      <c r="A367" s="61"/>
      <c r="D367" s="63"/>
      <c r="E367" s="63"/>
      <c r="F367" s="63"/>
      <c r="G367" s="63"/>
      <c r="H367" s="63"/>
      <c r="I367" s="66"/>
      <c r="J367" s="63"/>
      <c r="K367" s="66"/>
      <c r="L367" s="66"/>
      <c r="M367" s="14"/>
    </row>
    <row r="368" spans="1:13" x14ac:dyDescent="0.25">
      <c r="A368" s="61"/>
      <c r="D368" s="63"/>
      <c r="E368" s="63"/>
      <c r="F368" s="63"/>
      <c r="G368" s="63"/>
      <c r="H368" s="63"/>
      <c r="I368" s="66"/>
      <c r="J368" s="63"/>
      <c r="K368" s="66"/>
      <c r="L368" s="66"/>
      <c r="M368" s="14"/>
    </row>
    <row r="369" spans="1:13" x14ac:dyDescent="0.25">
      <c r="A369" s="61"/>
      <c r="D369" s="63"/>
      <c r="E369" s="63"/>
      <c r="F369" s="63"/>
      <c r="G369" s="63"/>
      <c r="H369" s="63"/>
      <c r="I369" s="66"/>
      <c r="J369" s="63"/>
      <c r="K369" s="66"/>
      <c r="L369" s="66"/>
      <c r="M369" s="14"/>
    </row>
    <row r="370" spans="1:13" x14ac:dyDescent="0.25">
      <c r="A370" s="68"/>
      <c r="B370" s="63"/>
      <c r="C370" s="63"/>
      <c r="D370" s="63"/>
      <c r="E370" s="63"/>
      <c r="F370" s="63"/>
      <c r="G370" s="63"/>
      <c r="H370" s="63"/>
      <c r="I370" s="66"/>
      <c r="J370" s="63"/>
      <c r="K370" s="66"/>
      <c r="L370" s="66"/>
      <c r="M370" s="14"/>
    </row>
    <row r="371" spans="1:13" x14ac:dyDescent="0.25">
      <c r="A371" s="68"/>
      <c r="B371" s="63"/>
      <c r="C371" s="63"/>
      <c r="D371" s="63"/>
      <c r="E371" s="63"/>
      <c r="F371" s="63"/>
      <c r="G371" s="63"/>
      <c r="H371" s="63"/>
      <c r="I371" s="66"/>
      <c r="J371" s="63"/>
      <c r="K371" s="66"/>
      <c r="L371" s="66"/>
      <c r="M371" s="14"/>
    </row>
    <row r="372" spans="1:13" x14ac:dyDescent="0.25">
      <c r="A372" s="68"/>
      <c r="B372" s="63"/>
      <c r="C372" s="63"/>
      <c r="D372" s="63"/>
      <c r="E372" s="63"/>
      <c r="F372" s="63"/>
      <c r="G372" s="63"/>
      <c r="H372" s="63"/>
      <c r="I372" s="66"/>
      <c r="J372" s="63"/>
      <c r="K372" s="66"/>
      <c r="L372" s="66"/>
      <c r="M372" s="14"/>
    </row>
    <row r="373" spans="1:13" x14ac:dyDescent="0.25">
      <c r="A373" s="68"/>
      <c r="B373" s="63"/>
      <c r="C373" s="63"/>
      <c r="D373" s="63"/>
      <c r="E373" s="63"/>
      <c r="F373" s="63"/>
      <c r="G373" s="63"/>
      <c r="H373" s="63"/>
      <c r="I373" s="66"/>
      <c r="J373" s="63"/>
      <c r="K373" s="66"/>
      <c r="L373" s="66"/>
      <c r="M373" s="14"/>
    </row>
    <row r="374" spans="1:13" x14ac:dyDescent="0.25">
      <c r="A374" s="68"/>
      <c r="B374" s="63"/>
      <c r="C374" s="63"/>
      <c r="D374" s="63"/>
      <c r="E374" s="63"/>
      <c r="F374" s="63"/>
      <c r="G374" s="63"/>
      <c r="H374" s="63"/>
      <c r="I374" s="66"/>
      <c r="J374" s="63"/>
      <c r="K374" s="66"/>
      <c r="L374" s="66"/>
      <c r="M374" s="14"/>
    </row>
    <row r="375" spans="1:13" x14ac:dyDescent="0.25">
      <c r="A375" s="68"/>
      <c r="B375" s="63"/>
      <c r="C375" s="63"/>
      <c r="D375" s="63"/>
      <c r="E375" s="63"/>
      <c r="F375" s="63"/>
      <c r="G375" s="63"/>
      <c r="H375" s="63"/>
      <c r="I375" s="66"/>
      <c r="J375" s="63"/>
      <c r="K375" s="66"/>
      <c r="L375" s="66"/>
      <c r="M375" s="14"/>
    </row>
    <row r="376" spans="1:13" x14ac:dyDescent="0.25">
      <c r="A376" s="68"/>
      <c r="B376" s="63"/>
      <c r="C376" s="63"/>
      <c r="D376" s="63"/>
      <c r="E376" s="63"/>
      <c r="F376" s="63"/>
      <c r="G376" s="63"/>
      <c r="H376" s="63"/>
      <c r="I376" s="66"/>
      <c r="J376" s="63"/>
      <c r="K376" s="66"/>
      <c r="L376" s="66"/>
      <c r="M376" s="14"/>
    </row>
    <row r="377" spans="1:13" x14ac:dyDescent="0.25">
      <c r="A377" s="68"/>
      <c r="B377" s="63"/>
      <c r="C377" s="63"/>
      <c r="D377" s="63"/>
      <c r="E377" s="63"/>
      <c r="F377" s="63"/>
      <c r="G377" s="63"/>
      <c r="H377" s="63"/>
      <c r="I377" s="66"/>
      <c r="J377" s="63"/>
      <c r="K377" s="66"/>
      <c r="L377" s="66"/>
      <c r="M377" s="14"/>
    </row>
    <row r="378" spans="1:13" x14ac:dyDescent="0.25">
      <c r="A378" s="68"/>
      <c r="B378" s="63"/>
      <c r="C378" s="63"/>
      <c r="D378" s="63"/>
      <c r="E378" s="63"/>
      <c r="F378" s="63"/>
      <c r="G378" s="63"/>
      <c r="H378" s="63"/>
      <c r="I378" s="66"/>
      <c r="J378" s="63"/>
      <c r="K378" s="66"/>
      <c r="L378" s="66"/>
      <c r="M378" s="14"/>
    </row>
    <row r="379" spans="1:13" x14ac:dyDescent="0.25">
      <c r="A379" s="68"/>
      <c r="B379" s="63"/>
      <c r="C379" s="63"/>
      <c r="D379" s="63"/>
      <c r="E379" s="63"/>
      <c r="F379" s="63"/>
      <c r="G379" s="63"/>
      <c r="H379" s="63"/>
      <c r="I379" s="66"/>
      <c r="J379" s="63"/>
      <c r="K379" s="66"/>
      <c r="L379" s="66"/>
      <c r="M379" s="14"/>
    </row>
    <row r="380" spans="1:13" x14ac:dyDescent="0.25">
      <c r="A380" s="68"/>
      <c r="B380" s="63"/>
      <c r="C380" s="63"/>
      <c r="D380" s="63"/>
      <c r="E380" s="63"/>
      <c r="F380" s="63"/>
      <c r="G380" s="63"/>
      <c r="H380" s="63"/>
      <c r="I380" s="66"/>
      <c r="J380" s="63"/>
      <c r="K380" s="66"/>
      <c r="L380" s="66"/>
      <c r="M380" s="14"/>
    </row>
    <row r="381" spans="1:13" x14ac:dyDescent="0.25">
      <c r="A381" s="68"/>
      <c r="B381" s="63"/>
      <c r="C381" s="63"/>
      <c r="D381" s="63"/>
      <c r="E381" s="63"/>
      <c r="F381" s="63"/>
      <c r="G381" s="63"/>
      <c r="H381" s="63"/>
      <c r="I381" s="66"/>
      <c r="J381" s="63"/>
      <c r="K381" s="66"/>
      <c r="L381" s="66"/>
      <c r="M381" s="14"/>
    </row>
    <row r="382" spans="1:13" x14ac:dyDescent="0.25">
      <c r="A382" s="68"/>
      <c r="B382" s="63"/>
      <c r="C382" s="63"/>
      <c r="D382" s="63"/>
      <c r="E382" s="63"/>
      <c r="F382" s="63"/>
      <c r="G382" s="63"/>
      <c r="H382" s="63"/>
      <c r="I382" s="66"/>
      <c r="J382" s="63"/>
      <c r="K382" s="66"/>
      <c r="L382" s="66"/>
      <c r="M382" s="14"/>
    </row>
    <row r="383" spans="1:13" x14ac:dyDescent="0.25">
      <c r="A383" s="68"/>
      <c r="B383" s="63"/>
      <c r="C383" s="63"/>
      <c r="D383" s="63"/>
      <c r="E383" s="63"/>
      <c r="F383" s="63"/>
      <c r="G383" s="63"/>
      <c r="H383" s="63"/>
      <c r="I383" s="66"/>
      <c r="J383" s="63"/>
      <c r="K383" s="66"/>
      <c r="L383" s="66"/>
      <c r="M383" s="14"/>
    </row>
    <row r="384" spans="1:13" x14ac:dyDescent="0.25">
      <c r="A384" s="68"/>
      <c r="B384" s="63"/>
      <c r="C384" s="63"/>
      <c r="D384" s="63"/>
      <c r="E384" s="63"/>
      <c r="F384" s="63"/>
      <c r="G384" s="63"/>
      <c r="H384" s="63"/>
      <c r="I384" s="66"/>
      <c r="J384" s="63"/>
      <c r="K384" s="66"/>
      <c r="L384" s="66"/>
      <c r="M384" s="14"/>
    </row>
    <row r="385" spans="1:13" x14ac:dyDescent="0.25">
      <c r="A385" s="68"/>
      <c r="B385" s="63"/>
      <c r="C385" s="63"/>
      <c r="D385" s="63"/>
      <c r="E385" s="63"/>
      <c r="F385" s="63"/>
      <c r="G385" s="63"/>
      <c r="H385" s="63"/>
      <c r="I385" s="66"/>
      <c r="J385" s="63"/>
      <c r="K385" s="66"/>
      <c r="L385" s="66"/>
      <c r="M385" s="14"/>
    </row>
    <row r="386" spans="1:13" x14ac:dyDescent="0.25">
      <c r="A386" s="68"/>
      <c r="B386" s="63"/>
      <c r="C386" s="63"/>
      <c r="D386" s="63"/>
      <c r="E386" s="63"/>
      <c r="F386" s="63"/>
      <c r="G386" s="63"/>
      <c r="H386" s="63"/>
      <c r="I386" s="66"/>
      <c r="J386" s="63"/>
      <c r="K386" s="66"/>
      <c r="L386" s="66"/>
      <c r="M386" s="14"/>
    </row>
    <row r="387" spans="1:13" x14ac:dyDescent="0.25">
      <c r="A387" s="68"/>
      <c r="B387" s="63"/>
      <c r="C387" s="63"/>
      <c r="D387" s="63"/>
      <c r="E387" s="63"/>
      <c r="F387" s="63"/>
      <c r="G387" s="63"/>
      <c r="H387" s="63"/>
      <c r="I387" s="66"/>
      <c r="J387" s="63"/>
      <c r="K387" s="66"/>
      <c r="L387" s="66"/>
      <c r="M387" s="14"/>
    </row>
    <row r="388" spans="1:13" x14ac:dyDescent="0.25">
      <c r="A388" s="68"/>
      <c r="B388" s="63"/>
      <c r="C388" s="63"/>
      <c r="D388" s="63"/>
      <c r="E388" s="63"/>
      <c r="F388" s="63"/>
      <c r="G388" s="63"/>
      <c r="H388" s="63"/>
      <c r="I388" s="66"/>
      <c r="J388" s="63"/>
      <c r="K388" s="66"/>
      <c r="L388" s="66"/>
      <c r="M388" s="14"/>
    </row>
    <row r="389" spans="1:13" x14ac:dyDescent="0.25">
      <c r="A389" s="68"/>
      <c r="B389" s="63"/>
      <c r="C389" s="63"/>
      <c r="D389" s="63"/>
      <c r="E389" s="63"/>
      <c r="F389" s="63"/>
      <c r="G389" s="63"/>
      <c r="H389" s="63"/>
      <c r="I389" s="66"/>
      <c r="J389" s="63"/>
      <c r="K389" s="66"/>
      <c r="L389" s="66"/>
      <c r="M389" s="14"/>
    </row>
    <row r="390" spans="1:13" x14ac:dyDescent="0.25">
      <c r="A390" s="68"/>
      <c r="B390" s="63"/>
      <c r="C390" s="63"/>
      <c r="D390" s="63"/>
      <c r="E390" s="63"/>
      <c r="F390" s="63"/>
      <c r="G390" s="63"/>
      <c r="H390" s="63"/>
      <c r="I390" s="66"/>
      <c r="J390" s="63"/>
      <c r="K390" s="66"/>
      <c r="L390" s="66"/>
      <c r="M390" s="14"/>
    </row>
    <row r="391" spans="1:13" x14ac:dyDescent="0.25">
      <c r="A391" s="68"/>
      <c r="B391" s="63"/>
      <c r="C391" s="63"/>
      <c r="D391" s="63"/>
      <c r="E391" s="63"/>
      <c r="F391" s="63"/>
      <c r="G391" s="63"/>
      <c r="H391" s="63"/>
      <c r="I391" s="66"/>
      <c r="J391" s="63"/>
      <c r="K391" s="66"/>
      <c r="L391" s="66"/>
      <c r="M391" s="14"/>
    </row>
    <row r="392" spans="1:13" x14ac:dyDescent="0.25">
      <c r="A392" s="68"/>
      <c r="B392" s="63"/>
      <c r="C392" s="63"/>
      <c r="D392" s="63"/>
      <c r="E392" s="63"/>
      <c r="F392" s="63"/>
      <c r="G392" s="63"/>
      <c r="H392" s="63"/>
      <c r="I392" s="66"/>
      <c r="J392" s="63"/>
      <c r="K392" s="66"/>
      <c r="L392" s="66"/>
      <c r="M392" s="14"/>
    </row>
    <row r="393" spans="1:13" x14ac:dyDescent="0.25">
      <c r="A393" s="68"/>
      <c r="B393" s="63"/>
      <c r="C393" s="63"/>
      <c r="D393" s="63"/>
      <c r="E393" s="63"/>
      <c r="F393" s="63"/>
      <c r="G393" s="63"/>
      <c r="H393" s="63"/>
      <c r="I393" s="66"/>
      <c r="J393" s="63"/>
      <c r="K393" s="66"/>
      <c r="L393" s="66"/>
      <c r="M393" s="14"/>
    </row>
    <row r="394" spans="1:13" x14ac:dyDescent="0.25">
      <c r="A394" s="68"/>
      <c r="B394" s="63"/>
      <c r="C394" s="63"/>
      <c r="D394" s="63"/>
      <c r="E394" s="63"/>
      <c r="F394" s="63"/>
      <c r="G394" s="63"/>
      <c r="H394" s="63"/>
      <c r="I394" s="66"/>
      <c r="J394" s="63"/>
      <c r="K394" s="66"/>
      <c r="L394" s="66"/>
      <c r="M394" s="14"/>
    </row>
    <row r="395" spans="1:13" x14ac:dyDescent="0.25">
      <c r="A395" s="68"/>
      <c r="B395" s="63"/>
      <c r="C395" s="63"/>
      <c r="D395" s="63"/>
      <c r="E395" s="63"/>
      <c r="F395" s="63"/>
      <c r="G395" s="63"/>
      <c r="H395" s="63"/>
      <c r="I395" s="66"/>
      <c r="J395" s="63"/>
      <c r="K395" s="66"/>
      <c r="L395" s="66"/>
      <c r="M395" s="14"/>
    </row>
    <row r="396" spans="1:13" x14ac:dyDescent="0.25">
      <c r="A396" s="68"/>
      <c r="B396" s="63"/>
      <c r="C396" s="63"/>
      <c r="D396" s="63"/>
      <c r="E396" s="63"/>
      <c r="F396" s="63"/>
      <c r="G396" s="63"/>
      <c r="H396" s="63"/>
      <c r="I396" s="66"/>
      <c r="J396" s="63"/>
      <c r="K396" s="66"/>
      <c r="L396" s="66"/>
      <c r="M396" s="14"/>
    </row>
    <row r="397" spans="1:13" x14ac:dyDescent="0.25">
      <c r="A397" s="68"/>
      <c r="B397" s="63"/>
      <c r="C397" s="63"/>
      <c r="D397" s="63"/>
      <c r="E397" s="63"/>
      <c r="F397" s="63"/>
      <c r="G397" s="63"/>
      <c r="H397" s="63"/>
      <c r="I397" s="66"/>
      <c r="J397" s="63"/>
      <c r="K397" s="66"/>
      <c r="L397" s="66"/>
      <c r="M397" s="14"/>
    </row>
    <row r="398" spans="1:13" x14ac:dyDescent="0.25">
      <c r="A398" s="68"/>
      <c r="B398" s="63"/>
      <c r="C398" s="63"/>
      <c r="D398" s="63"/>
      <c r="E398" s="63"/>
      <c r="F398" s="63"/>
      <c r="G398" s="63"/>
      <c r="H398" s="63"/>
      <c r="I398" s="66"/>
      <c r="J398" s="63"/>
      <c r="K398" s="66"/>
      <c r="L398" s="66"/>
      <c r="M398" s="14"/>
    </row>
    <row r="399" spans="1:13" x14ac:dyDescent="0.25">
      <c r="A399" s="68"/>
      <c r="B399" s="63"/>
      <c r="C399" s="63"/>
      <c r="D399" s="63"/>
      <c r="E399" s="63"/>
      <c r="F399" s="63"/>
      <c r="G399" s="63"/>
      <c r="H399" s="63"/>
      <c r="I399" s="66"/>
      <c r="J399" s="63"/>
      <c r="K399" s="66"/>
      <c r="L399" s="66"/>
      <c r="M399" s="14"/>
    </row>
    <row r="400" spans="1:13" x14ac:dyDescent="0.25">
      <c r="A400" s="68"/>
      <c r="B400" s="63"/>
      <c r="C400" s="63"/>
      <c r="D400" s="63"/>
      <c r="E400" s="63"/>
      <c r="F400" s="63"/>
      <c r="G400" s="63"/>
      <c r="H400" s="63"/>
      <c r="I400" s="66"/>
      <c r="J400" s="63"/>
      <c r="K400" s="66"/>
      <c r="L400" s="66"/>
      <c r="M400" s="14"/>
    </row>
    <row r="401" spans="1:13" x14ac:dyDescent="0.25">
      <c r="A401" s="68"/>
      <c r="B401" s="63"/>
      <c r="C401" s="63"/>
      <c r="D401" s="63"/>
      <c r="E401" s="63"/>
      <c r="F401" s="63"/>
      <c r="G401" s="63"/>
      <c r="H401" s="63"/>
      <c r="I401" s="66"/>
      <c r="J401" s="63"/>
      <c r="K401" s="66"/>
      <c r="L401" s="66"/>
      <c r="M401" s="14"/>
    </row>
    <row r="402" spans="1:13" x14ac:dyDescent="0.25">
      <c r="A402" s="68"/>
      <c r="B402" s="63"/>
      <c r="C402" s="63"/>
      <c r="D402" s="63"/>
      <c r="E402" s="63"/>
      <c r="F402" s="63"/>
      <c r="G402" s="63"/>
      <c r="H402" s="63"/>
      <c r="I402" s="66"/>
      <c r="J402" s="63"/>
      <c r="K402" s="66"/>
      <c r="L402" s="66"/>
      <c r="M402" s="14"/>
    </row>
    <row r="403" spans="1:13" x14ac:dyDescent="0.25">
      <c r="A403" s="68"/>
      <c r="B403" s="63"/>
      <c r="C403" s="63"/>
      <c r="D403" s="63"/>
      <c r="E403" s="63"/>
      <c r="F403" s="63"/>
      <c r="G403" s="63"/>
      <c r="H403" s="63"/>
      <c r="I403" s="66"/>
      <c r="J403" s="63"/>
      <c r="K403" s="66"/>
      <c r="L403" s="66"/>
      <c r="M403" s="14"/>
    </row>
    <row r="404" spans="1:13" x14ac:dyDescent="0.25">
      <c r="A404" s="68"/>
      <c r="B404" s="63"/>
      <c r="C404" s="63"/>
      <c r="D404" s="63"/>
      <c r="E404" s="63"/>
      <c r="F404" s="63"/>
      <c r="G404" s="63"/>
      <c r="H404" s="63"/>
      <c r="I404" s="66"/>
      <c r="J404" s="63"/>
      <c r="K404" s="66"/>
      <c r="L404" s="66"/>
      <c r="M404" s="14"/>
    </row>
    <row r="405" spans="1:13" x14ac:dyDescent="0.25">
      <c r="A405" s="68"/>
      <c r="B405" s="63"/>
      <c r="C405" s="63"/>
      <c r="D405" s="63"/>
      <c r="E405" s="63"/>
      <c r="F405" s="63"/>
      <c r="G405" s="63"/>
      <c r="H405" s="63"/>
      <c r="I405" s="66"/>
      <c r="J405" s="63"/>
      <c r="K405" s="66"/>
      <c r="L405" s="66"/>
      <c r="M405" s="14"/>
    </row>
    <row r="406" spans="1:13" x14ac:dyDescent="0.25">
      <c r="A406" s="68"/>
      <c r="B406" s="63"/>
      <c r="C406" s="63"/>
      <c r="D406" s="63"/>
      <c r="E406" s="63"/>
      <c r="F406" s="63"/>
      <c r="G406" s="63"/>
      <c r="H406" s="63"/>
      <c r="I406" s="66"/>
      <c r="J406" s="63"/>
      <c r="K406" s="66"/>
      <c r="L406" s="66"/>
      <c r="M406" s="14"/>
    </row>
    <row r="407" spans="1:13" x14ac:dyDescent="0.25">
      <c r="A407" s="68"/>
      <c r="B407" s="63"/>
      <c r="C407" s="63"/>
      <c r="D407" s="63"/>
      <c r="E407" s="63"/>
      <c r="F407" s="63"/>
      <c r="G407" s="63"/>
      <c r="H407" s="63"/>
      <c r="I407" s="66"/>
      <c r="J407" s="63"/>
      <c r="K407" s="66"/>
      <c r="L407" s="66"/>
      <c r="M407" s="14"/>
    </row>
    <row r="408" spans="1:13" x14ac:dyDescent="0.25">
      <c r="A408" s="68"/>
      <c r="B408" s="63"/>
      <c r="C408" s="63"/>
      <c r="D408" s="63"/>
      <c r="E408" s="63"/>
      <c r="F408" s="63"/>
      <c r="G408" s="63"/>
      <c r="H408" s="63"/>
      <c r="I408" s="66"/>
      <c r="J408" s="63"/>
      <c r="K408" s="66"/>
      <c r="L408" s="66"/>
      <c r="M408" s="14"/>
    </row>
    <row r="409" spans="1:13" x14ac:dyDescent="0.25">
      <c r="A409" s="68"/>
      <c r="B409" s="63"/>
      <c r="C409" s="63"/>
      <c r="D409" s="63"/>
      <c r="E409" s="63"/>
      <c r="F409" s="63"/>
      <c r="G409" s="63"/>
      <c r="H409" s="63"/>
      <c r="I409" s="66"/>
      <c r="J409" s="63"/>
      <c r="K409" s="66"/>
      <c r="L409" s="66"/>
      <c r="M409" s="14"/>
    </row>
    <row r="410" spans="1:13" x14ac:dyDescent="0.25">
      <c r="A410" s="68"/>
      <c r="B410" s="63"/>
      <c r="C410" s="63"/>
      <c r="D410" s="63"/>
      <c r="E410" s="63"/>
      <c r="F410" s="63"/>
      <c r="G410" s="63"/>
      <c r="H410" s="63"/>
      <c r="I410" s="66"/>
      <c r="J410" s="63"/>
      <c r="K410" s="66"/>
      <c r="L410" s="66"/>
      <c r="M410" s="14"/>
    </row>
    <row r="411" spans="1:13" x14ac:dyDescent="0.25">
      <c r="A411" s="68"/>
      <c r="B411" s="63"/>
      <c r="C411" s="63"/>
      <c r="D411" s="63"/>
      <c r="E411" s="63"/>
      <c r="F411" s="63"/>
      <c r="G411" s="63"/>
      <c r="H411" s="63"/>
      <c r="I411" s="66"/>
      <c r="J411" s="63"/>
      <c r="K411" s="66"/>
      <c r="L411" s="66"/>
      <c r="M411" s="14"/>
    </row>
    <row r="412" spans="1:13" x14ac:dyDescent="0.25">
      <c r="A412" s="68"/>
      <c r="B412" s="63"/>
      <c r="C412" s="63"/>
      <c r="D412" s="63"/>
      <c r="E412" s="63"/>
      <c r="F412" s="63"/>
      <c r="G412" s="63"/>
      <c r="H412" s="63"/>
      <c r="I412" s="66"/>
      <c r="J412" s="63"/>
      <c r="K412" s="66"/>
      <c r="L412" s="66"/>
      <c r="M412" s="14"/>
    </row>
    <row r="413" spans="1:13" x14ac:dyDescent="0.25">
      <c r="A413" s="68"/>
      <c r="B413" s="63"/>
      <c r="C413" s="63"/>
      <c r="D413" s="63"/>
      <c r="E413" s="63"/>
      <c r="F413" s="63"/>
      <c r="G413" s="63"/>
      <c r="H413" s="63"/>
      <c r="I413" s="66"/>
      <c r="J413" s="63"/>
      <c r="K413" s="66"/>
      <c r="L413" s="66"/>
      <c r="M413" s="14"/>
    </row>
    <row r="414" spans="1:13" x14ac:dyDescent="0.25">
      <c r="A414" s="68"/>
      <c r="B414" s="63"/>
      <c r="C414" s="63"/>
      <c r="D414" s="63"/>
      <c r="E414" s="63"/>
      <c r="F414" s="63"/>
      <c r="G414" s="63"/>
      <c r="H414" s="63"/>
      <c r="I414" s="66"/>
      <c r="J414" s="63"/>
      <c r="K414" s="66"/>
      <c r="L414" s="66"/>
      <c r="M414" s="14"/>
    </row>
    <row r="415" spans="1:13" x14ac:dyDescent="0.25">
      <c r="A415" s="68"/>
      <c r="B415" s="63"/>
      <c r="C415" s="63"/>
      <c r="D415" s="63"/>
      <c r="E415" s="63"/>
      <c r="F415" s="63"/>
      <c r="G415" s="63"/>
      <c r="H415" s="63"/>
      <c r="I415" s="66"/>
      <c r="J415" s="63"/>
      <c r="K415" s="66"/>
      <c r="L415" s="66"/>
      <c r="M415" s="14"/>
    </row>
    <row r="416" spans="1:13" x14ac:dyDescent="0.25">
      <c r="A416" s="68"/>
      <c r="B416" s="63"/>
      <c r="C416" s="63"/>
      <c r="D416" s="63"/>
      <c r="E416" s="63"/>
      <c r="F416" s="63"/>
      <c r="G416" s="63"/>
      <c r="H416" s="63"/>
      <c r="I416" s="66"/>
      <c r="J416" s="63"/>
      <c r="K416" s="66"/>
      <c r="L416" s="66"/>
      <c r="M416" s="14"/>
    </row>
    <row r="417" spans="1:13" x14ac:dyDescent="0.25">
      <c r="A417" s="68"/>
      <c r="B417" s="63"/>
      <c r="C417" s="63"/>
      <c r="D417" s="63"/>
      <c r="E417" s="63"/>
      <c r="F417" s="63"/>
      <c r="G417" s="63"/>
      <c r="H417" s="63"/>
      <c r="I417" s="66"/>
      <c r="J417" s="63"/>
      <c r="K417" s="66"/>
      <c r="L417" s="66"/>
      <c r="M417" s="14"/>
    </row>
    <row r="418" spans="1:13" x14ac:dyDescent="0.25">
      <c r="A418" s="68"/>
      <c r="B418" s="63"/>
      <c r="C418" s="63"/>
      <c r="D418" s="63"/>
      <c r="E418" s="63"/>
      <c r="F418" s="63"/>
      <c r="G418" s="63"/>
      <c r="H418" s="63"/>
      <c r="I418" s="66"/>
      <c r="J418" s="63"/>
      <c r="K418" s="66"/>
      <c r="L418" s="66"/>
      <c r="M418" s="14"/>
    </row>
    <row r="419" spans="1:13" x14ac:dyDescent="0.25">
      <c r="A419" s="68"/>
      <c r="B419" s="63"/>
      <c r="C419" s="63"/>
      <c r="D419" s="63"/>
      <c r="E419" s="63"/>
      <c r="F419" s="63"/>
      <c r="G419" s="63"/>
      <c r="H419" s="63"/>
      <c r="I419" s="66"/>
      <c r="J419" s="63"/>
      <c r="K419" s="66"/>
      <c r="L419" s="66"/>
      <c r="M419" s="14"/>
    </row>
    <row r="420" spans="1:13" x14ac:dyDescent="0.25">
      <c r="A420" s="68"/>
      <c r="B420" s="63"/>
      <c r="C420" s="63"/>
      <c r="D420" s="63"/>
      <c r="E420" s="63"/>
      <c r="F420" s="63"/>
      <c r="G420" s="63"/>
      <c r="H420" s="63"/>
      <c r="I420" s="66"/>
      <c r="J420" s="63"/>
      <c r="K420" s="66"/>
      <c r="L420" s="66"/>
      <c r="M420" s="14"/>
    </row>
    <row r="421" spans="1:13" x14ac:dyDescent="0.25">
      <c r="A421" s="68"/>
      <c r="B421" s="63"/>
      <c r="C421" s="63"/>
      <c r="D421" s="63"/>
      <c r="E421" s="63"/>
      <c r="F421" s="63"/>
      <c r="G421" s="63"/>
      <c r="H421" s="63"/>
      <c r="I421" s="66"/>
      <c r="J421" s="63"/>
      <c r="K421" s="66"/>
      <c r="L421" s="66"/>
      <c r="M421" s="14"/>
    </row>
    <row r="422" spans="1:13" x14ac:dyDescent="0.25">
      <c r="A422" s="68"/>
      <c r="B422" s="63"/>
      <c r="C422" s="63"/>
      <c r="D422" s="63"/>
      <c r="E422" s="63"/>
      <c r="F422" s="63"/>
      <c r="G422" s="63"/>
      <c r="H422" s="63"/>
      <c r="I422" s="66"/>
      <c r="J422" s="63"/>
      <c r="K422" s="66"/>
      <c r="L422" s="66"/>
      <c r="M422" s="14"/>
    </row>
    <row r="423" spans="1:13" x14ac:dyDescent="0.25">
      <c r="A423" s="68"/>
      <c r="B423" s="63"/>
      <c r="C423" s="63"/>
      <c r="D423" s="63"/>
      <c r="E423" s="63"/>
      <c r="F423" s="63"/>
      <c r="G423" s="63"/>
      <c r="H423" s="63"/>
      <c r="I423" s="66"/>
      <c r="J423" s="63"/>
      <c r="K423" s="66"/>
      <c r="L423" s="66"/>
      <c r="M423" s="14"/>
    </row>
    <row r="424" spans="1:13" x14ac:dyDescent="0.25">
      <c r="A424" s="68"/>
      <c r="B424" s="63"/>
      <c r="C424" s="63"/>
      <c r="D424" s="63"/>
      <c r="E424" s="63"/>
      <c r="F424" s="63"/>
      <c r="G424" s="63"/>
      <c r="H424" s="63"/>
      <c r="I424" s="66"/>
      <c r="J424" s="63"/>
      <c r="K424" s="66"/>
      <c r="L424" s="66"/>
      <c r="M424" s="14"/>
    </row>
    <row r="425" spans="1:13" x14ac:dyDescent="0.25">
      <c r="A425" s="68"/>
      <c r="B425" s="63"/>
      <c r="C425" s="63"/>
      <c r="D425" s="63"/>
      <c r="E425" s="63"/>
      <c r="F425" s="63"/>
      <c r="G425" s="63"/>
      <c r="H425" s="63"/>
      <c r="I425" s="66"/>
      <c r="J425" s="63"/>
      <c r="K425" s="66"/>
      <c r="L425" s="66"/>
      <c r="M425" s="14"/>
    </row>
    <row r="426" spans="1:13" x14ac:dyDescent="0.25">
      <c r="A426" s="68"/>
      <c r="B426" s="63"/>
      <c r="C426" s="63"/>
      <c r="D426" s="63"/>
      <c r="E426" s="63"/>
      <c r="F426" s="63"/>
      <c r="G426" s="63"/>
      <c r="H426" s="63"/>
      <c r="I426" s="66"/>
      <c r="J426" s="63"/>
      <c r="K426" s="66"/>
      <c r="L426" s="66"/>
      <c r="M426" s="14"/>
    </row>
    <row r="427" spans="1:13" x14ac:dyDescent="0.25">
      <c r="A427" s="68"/>
      <c r="B427" s="63"/>
      <c r="C427" s="63"/>
      <c r="D427" s="63"/>
      <c r="E427" s="63"/>
      <c r="F427" s="63"/>
      <c r="G427" s="63"/>
      <c r="H427" s="63"/>
      <c r="I427" s="66"/>
      <c r="J427" s="63"/>
      <c r="K427" s="66"/>
      <c r="L427" s="66"/>
      <c r="M427" s="14"/>
    </row>
    <row r="428" spans="1:13" x14ac:dyDescent="0.25">
      <c r="A428" s="68"/>
      <c r="B428" s="63"/>
      <c r="C428" s="63"/>
      <c r="D428" s="63"/>
      <c r="E428" s="63"/>
      <c r="F428" s="63"/>
      <c r="G428" s="63"/>
      <c r="H428" s="63"/>
      <c r="I428" s="66"/>
      <c r="J428" s="63"/>
      <c r="K428" s="66"/>
      <c r="L428" s="66"/>
      <c r="M428" s="14"/>
    </row>
    <row r="429" spans="1:13" x14ac:dyDescent="0.25">
      <c r="A429" s="68"/>
      <c r="B429" s="63"/>
      <c r="C429" s="63"/>
      <c r="D429" s="63"/>
      <c r="E429" s="63"/>
      <c r="F429" s="63"/>
      <c r="G429" s="63"/>
      <c r="H429" s="63"/>
      <c r="I429" s="66"/>
      <c r="J429" s="63"/>
      <c r="K429" s="66"/>
      <c r="L429" s="66"/>
      <c r="M429" s="14"/>
    </row>
    <row r="430" spans="1:13" x14ac:dyDescent="0.25">
      <c r="A430" s="68"/>
      <c r="B430" s="63"/>
      <c r="C430" s="63"/>
      <c r="D430" s="63"/>
      <c r="E430" s="63"/>
      <c r="F430" s="63"/>
      <c r="G430" s="63"/>
      <c r="H430" s="63"/>
      <c r="I430" s="66"/>
      <c r="J430" s="63"/>
      <c r="K430" s="66"/>
      <c r="L430" s="66"/>
      <c r="M430" s="14"/>
    </row>
    <row r="431" spans="1:13" x14ac:dyDescent="0.25">
      <c r="A431" s="68"/>
      <c r="B431" s="63"/>
      <c r="C431" s="63"/>
      <c r="D431" s="63"/>
      <c r="E431" s="63"/>
      <c r="F431" s="63"/>
      <c r="G431" s="63"/>
      <c r="H431" s="63"/>
      <c r="I431" s="66"/>
      <c r="J431" s="63"/>
      <c r="K431" s="66"/>
      <c r="L431" s="66"/>
      <c r="M431" s="14"/>
    </row>
    <row r="432" spans="1:13" x14ac:dyDescent="0.25">
      <c r="A432" s="68"/>
      <c r="B432" s="63"/>
      <c r="C432" s="63"/>
      <c r="D432" s="63"/>
      <c r="E432" s="63"/>
      <c r="F432" s="63"/>
      <c r="G432" s="63"/>
      <c r="H432" s="63"/>
      <c r="I432" s="66"/>
      <c r="J432" s="63"/>
      <c r="K432" s="66"/>
      <c r="L432" s="66"/>
      <c r="M432" s="14"/>
    </row>
    <row r="433" spans="1:13" x14ac:dyDescent="0.25">
      <c r="A433" s="68"/>
      <c r="B433" s="63"/>
      <c r="C433" s="63"/>
      <c r="D433" s="63"/>
      <c r="E433" s="63"/>
      <c r="F433" s="63"/>
      <c r="G433" s="63"/>
      <c r="H433" s="63"/>
      <c r="I433" s="66"/>
      <c r="J433" s="63"/>
      <c r="K433" s="66"/>
      <c r="L433" s="66"/>
      <c r="M433" s="14"/>
    </row>
    <row r="434" spans="1:13" x14ac:dyDescent="0.25">
      <c r="A434" s="68"/>
      <c r="B434" s="63"/>
      <c r="C434" s="63"/>
      <c r="D434" s="63"/>
      <c r="E434" s="63"/>
      <c r="F434" s="63"/>
      <c r="G434" s="63"/>
      <c r="H434" s="63"/>
      <c r="I434" s="66"/>
      <c r="J434" s="63"/>
      <c r="K434" s="66"/>
      <c r="L434" s="66"/>
      <c r="M434" s="14"/>
    </row>
    <row r="435" spans="1:13" x14ac:dyDescent="0.25">
      <c r="A435" s="68"/>
      <c r="B435" s="63"/>
      <c r="C435" s="63"/>
      <c r="D435" s="63"/>
      <c r="E435" s="63"/>
      <c r="F435" s="63"/>
      <c r="G435" s="63"/>
      <c r="H435" s="63"/>
      <c r="I435" s="66"/>
      <c r="J435" s="63"/>
      <c r="K435" s="66"/>
      <c r="L435" s="66"/>
      <c r="M435" s="14"/>
    </row>
    <row r="436" spans="1:13" x14ac:dyDescent="0.25">
      <c r="A436" s="68"/>
      <c r="B436" s="63"/>
      <c r="C436" s="63"/>
      <c r="D436" s="63"/>
      <c r="E436" s="63"/>
      <c r="F436" s="63"/>
      <c r="G436" s="63"/>
      <c r="H436" s="63"/>
      <c r="I436" s="66"/>
      <c r="J436" s="63"/>
      <c r="K436" s="66"/>
      <c r="L436" s="66"/>
      <c r="M436" s="14"/>
    </row>
    <row r="437" spans="1:13" x14ac:dyDescent="0.25">
      <c r="A437" s="68"/>
      <c r="B437" s="63"/>
      <c r="C437" s="63"/>
      <c r="D437" s="63"/>
      <c r="E437" s="63"/>
      <c r="F437" s="63"/>
      <c r="G437" s="63"/>
      <c r="H437" s="63"/>
      <c r="I437" s="66"/>
      <c r="J437" s="63"/>
      <c r="K437" s="66"/>
      <c r="L437" s="66"/>
      <c r="M437" s="14"/>
    </row>
    <row r="438" spans="1:13" x14ac:dyDescent="0.25">
      <c r="A438" s="68"/>
      <c r="B438" s="63"/>
      <c r="C438" s="63"/>
      <c r="D438" s="63"/>
      <c r="E438" s="63"/>
      <c r="F438" s="63"/>
      <c r="G438" s="63"/>
      <c r="H438" s="63"/>
      <c r="I438" s="66"/>
      <c r="J438" s="63"/>
      <c r="K438" s="66"/>
      <c r="L438" s="66"/>
      <c r="M438" s="14"/>
    </row>
    <row r="439" spans="1:13" x14ac:dyDescent="0.25">
      <c r="A439" s="68"/>
      <c r="B439" s="63"/>
      <c r="C439" s="63"/>
      <c r="D439" s="63"/>
      <c r="E439" s="63"/>
      <c r="F439" s="63"/>
      <c r="G439" s="63"/>
      <c r="H439" s="63"/>
      <c r="I439" s="66"/>
      <c r="J439" s="63"/>
      <c r="K439" s="66"/>
      <c r="L439" s="66"/>
      <c r="M439" s="14"/>
    </row>
    <row r="440" spans="1:13" x14ac:dyDescent="0.25">
      <c r="A440" s="68"/>
      <c r="B440" s="63"/>
      <c r="C440" s="63"/>
      <c r="D440" s="63"/>
      <c r="E440" s="63"/>
      <c r="F440" s="63"/>
      <c r="G440" s="63"/>
      <c r="H440" s="63"/>
      <c r="I440" s="66"/>
      <c r="J440" s="63"/>
      <c r="K440" s="66"/>
      <c r="L440" s="66"/>
      <c r="M440" s="14"/>
    </row>
    <row r="441" spans="1:13" x14ac:dyDescent="0.25">
      <c r="A441" s="68"/>
      <c r="B441" s="63"/>
      <c r="C441" s="63"/>
      <c r="D441" s="63"/>
      <c r="E441" s="63"/>
      <c r="F441" s="63"/>
      <c r="G441" s="63"/>
      <c r="H441" s="63"/>
      <c r="I441" s="66"/>
      <c r="J441" s="63"/>
      <c r="K441" s="66"/>
      <c r="L441" s="66"/>
      <c r="M441" s="14"/>
    </row>
    <row r="442" spans="1:13" x14ac:dyDescent="0.25">
      <c r="A442" s="68"/>
      <c r="B442" s="63"/>
      <c r="C442" s="63"/>
      <c r="D442" s="63"/>
      <c r="E442" s="63"/>
      <c r="F442" s="63"/>
      <c r="G442" s="63"/>
      <c r="H442" s="63"/>
      <c r="I442" s="66"/>
      <c r="J442" s="63"/>
      <c r="K442" s="66"/>
      <c r="L442" s="66"/>
      <c r="M442" s="14"/>
    </row>
    <row r="443" spans="1:13" x14ac:dyDescent="0.25">
      <c r="A443" s="68"/>
      <c r="B443" s="63"/>
      <c r="C443" s="63"/>
      <c r="D443" s="63"/>
      <c r="E443" s="63"/>
      <c r="F443" s="63"/>
      <c r="G443" s="63"/>
      <c r="H443" s="63"/>
      <c r="I443" s="66"/>
      <c r="J443" s="63"/>
      <c r="K443" s="66"/>
      <c r="L443" s="66"/>
      <c r="M443" s="14"/>
    </row>
    <row r="444" spans="1:13" x14ac:dyDescent="0.25">
      <c r="A444" s="68"/>
      <c r="B444" s="63"/>
      <c r="C444" s="63"/>
      <c r="D444" s="63"/>
      <c r="E444" s="63"/>
      <c r="F444" s="63"/>
      <c r="G444" s="63"/>
      <c r="H444" s="63"/>
      <c r="I444" s="66"/>
      <c r="J444" s="63"/>
      <c r="K444" s="66"/>
      <c r="L444" s="66"/>
      <c r="M444" s="14"/>
    </row>
    <row r="445" spans="1:13" x14ac:dyDescent="0.25">
      <c r="A445" s="68"/>
      <c r="B445" s="63"/>
      <c r="C445" s="63"/>
      <c r="D445" s="63"/>
      <c r="E445" s="63"/>
      <c r="F445" s="63"/>
      <c r="G445" s="63"/>
      <c r="H445" s="63"/>
      <c r="I445" s="66"/>
      <c r="J445" s="63"/>
      <c r="K445" s="66"/>
      <c r="L445" s="66"/>
      <c r="M445" s="14"/>
    </row>
    <row r="446" spans="1:13" x14ac:dyDescent="0.25">
      <c r="A446" s="68"/>
      <c r="B446" s="63"/>
      <c r="C446" s="63"/>
      <c r="D446" s="63"/>
      <c r="E446" s="63"/>
      <c r="F446" s="63"/>
      <c r="G446" s="63"/>
      <c r="H446" s="63"/>
      <c r="I446" s="66"/>
      <c r="J446" s="63"/>
      <c r="K446" s="66"/>
      <c r="L446" s="66"/>
      <c r="M446" s="14"/>
    </row>
    <row r="447" spans="1:13" x14ac:dyDescent="0.25">
      <c r="A447" s="68"/>
      <c r="B447" s="63"/>
      <c r="C447" s="63"/>
      <c r="D447" s="63"/>
      <c r="E447" s="63"/>
      <c r="F447" s="63"/>
      <c r="G447" s="63"/>
      <c r="H447" s="63"/>
      <c r="I447" s="66"/>
      <c r="J447" s="63"/>
      <c r="K447" s="66"/>
      <c r="L447" s="66"/>
      <c r="M447" s="14"/>
    </row>
    <row r="448" spans="1:13" x14ac:dyDescent="0.25">
      <c r="A448" s="68"/>
      <c r="B448" s="63"/>
      <c r="C448" s="63"/>
      <c r="D448" s="63"/>
      <c r="E448" s="63"/>
      <c r="F448" s="63"/>
      <c r="G448" s="63"/>
      <c r="H448" s="63"/>
      <c r="I448" s="66"/>
      <c r="J448" s="63"/>
      <c r="K448" s="66"/>
      <c r="L448" s="66"/>
      <c r="M448" s="14"/>
    </row>
    <row r="449" spans="1:13" x14ac:dyDescent="0.25">
      <c r="A449" s="68"/>
      <c r="B449" s="63"/>
      <c r="C449" s="63"/>
      <c r="D449" s="63"/>
      <c r="E449" s="63"/>
      <c r="F449" s="63"/>
      <c r="G449" s="63"/>
      <c r="H449" s="63"/>
      <c r="I449" s="66"/>
      <c r="J449" s="63"/>
      <c r="K449" s="66"/>
      <c r="L449" s="66"/>
      <c r="M449" s="14"/>
    </row>
    <row r="450" spans="1:13" x14ac:dyDescent="0.25">
      <c r="A450" s="68"/>
      <c r="B450" s="63"/>
      <c r="C450" s="63"/>
      <c r="D450" s="63"/>
      <c r="E450" s="63"/>
      <c r="F450" s="63"/>
      <c r="G450" s="63"/>
      <c r="H450" s="63"/>
      <c r="I450" s="66"/>
      <c r="J450" s="63"/>
      <c r="K450" s="66"/>
      <c r="L450" s="66"/>
      <c r="M450" s="14"/>
    </row>
    <row r="451" spans="1:13" x14ac:dyDescent="0.25">
      <c r="A451" s="68"/>
      <c r="B451" s="63"/>
      <c r="C451" s="63"/>
      <c r="D451" s="63"/>
      <c r="E451" s="63"/>
      <c r="F451" s="63"/>
      <c r="G451" s="63"/>
      <c r="H451" s="63"/>
      <c r="I451" s="66"/>
      <c r="J451" s="63"/>
      <c r="K451" s="66"/>
      <c r="L451" s="66"/>
      <c r="M451" s="14"/>
    </row>
    <row r="452" spans="1:13" x14ac:dyDescent="0.25">
      <c r="A452" s="68"/>
      <c r="B452" s="63"/>
      <c r="C452" s="63"/>
      <c r="D452" s="63"/>
      <c r="E452" s="63"/>
      <c r="F452" s="63"/>
      <c r="G452" s="63"/>
      <c r="H452" s="63"/>
      <c r="I452" s="66"/>
      <c r="J452" s="63"/>
      <c r="K452" s="66"/>
      <c r="L452" s="66"/>
      <c r="M452" s="14"/>
    </row>
    <row r="453" spans="1:13" x14ac:dyDescent="0.25">
      <c r="A453" s="68"/>
      <c r="B453" s="63"/>
      <c r="C453" s="63"/>
      <c r="D453" s="63"/>
      <c r="E453" s="63"/>
      <c r="F453" s="63"/>
      <c r="G453" s="63"/>
      <c r="H453" s="63"/>
      <c r="I453" s="66"/>
      <c r="J453" s="63"/>
      <c r="K453" s="66"/>
      <c r="L453" s="66"/>
      <c r="M453" s="14"/>
    </row>
    <row r="454" spans="1:13" x14ac:dyDescent="0.25">
      <c r="A454" s="68"/>
      <c r="B454" s="63"/>
      <c r="C454" s="63"/>
      <c r="D454" s="63"/>
      <c r="E454" s="63"/>
      <c r="F454" s="63"/>
      <c r="G454" s="63"/>
      <c r="H454" s="63"/>
      <c r="I454" s="66"/>
      <c r="J454" s="63"/>
      <c r="K454" s="66"/>
      <c r="L454" s="66"/>
      <c r="M454" s="14"/>
    </row>
    <row r="455" spans="1:13" x14ac:dyDescent="0.25">
      <c r="A455" s="68"/>
      <c r="B455" s="63"/>
      <c r="C455" s="63"/>
      <c r="D455" s="63"/>
      <c r="E455" s="63"/>
      <c r="F455" s="63"/>
      <c r="G455" s="63"/>
      <c r="H455" s="63"/>
      <c r="I455" s="66"/>
      <c r="J455" s="63"/>
      <c r="K455" s="66"/>
      <c r="L455" s="66"/>
      <c r="M455" s="14"/>
    </row>
    <row r="456" spans="1:13" x14ac:dyDescent="0.25">
      <c r="A456" s="68"/>
      <c r="B456" s="63"/>
      <c r="C456" s="63"/>
      <c r="D456" s="63"/>
      <c r="E456" s="63"/>
      <c r="F456" s="63"/>
      <c r="G456" s="63"/>
      <c r="H456" s="63"/>
      <c r="I456" s="66"/>
      <c r="J456" s="63"/>
      <c r="K456" s="66"/>
      <c r="L456" s="66"/>
      <c r="M456" s="14"/>
    </row>
    <row r="457" spans="1:13" x14ac:dyDescent="0.25">
      <c r="A457" s="68"/>
      <c r="B457" s="63"/>
      <c r="C457" s="63"/>
      <c r="D457" s="63"/>
      <c r="E457" s="63"/>
      <c r="F457" s="63"/>
      <c r="G457" s="63"/>
      <c r="H457" s="63"/>
      <c r="I457" s="66"/>
      <c r="J457" s="63"/>
      <c r="K457" s="66"/>
      <c r="L457" s="66"/>
      <c r="M457" s="14"/>
    </row>
    <row r="458" spans="1:13" x14ac:dyDescent="0.25">
      <c r="A458" s="68"/>
      <c r="B458" s="63"/>
      <c r="C458" s="63"/>
      <c r="D458" s="63"/>
      <c r="E458" s="63"/>
      <c r="F458" s="63"/>
      <c r="G458" s="63"/>
      <c r="H458" s="63"/>
      <c r="I458" s="66"/>
      <c r="J458" s="63"/>
      <c r="K458" s="66"/>
      <c r="L458" s="66"/>
      <c r="M458" s="14"/>
    </row>
    <row r="459" spans="1:13" x14ac:dyDescent="0.25">
      <c r="A459" s="68"/>
      <c r="B459" s="63"/>
      <c r="C459" s="63"/>
      <c r="D459" s="63"/>
      <c r="E459" s="63"/>
      <c r="F459" s="63"/>
      <c r="G459" s="63"/>
      <c r="H459" s="63"/>
      <c r="I459" s="66"/>
      <c r="J459" s="63"/>
      <c r="K459" s="66"/>
      <c r="L459" s="66"/>
      <c r="M459" s="14"/>
    </row>
    <row r="460" spans="1:13" x14ac:dyDescent="0.25">
      <c r="A460" s="68"/>
      <c r="B460" s="63"/>
      <c r="C460" s="63"/>
      <c r="D460" s="63"/>
      <c r="E460" s="63"/>
      <c r="F460" s="63"/>
      <c r="G460" s="63"/>
      <c r="H460" s="63"/>
      <c r="I460" s="66"/>
      <c r="J460" s="63"/>
      <c r="K460" s="66"/>
      <c r="L460" s="66"/>
      <c r="M460" s="14"/>
    </row>
    <row r="461" spans="1:13" x14ac:dyDescent="0.25">
      <c r="A461" s="68"/>
      <c r="B461" s="63"/>
      <c r="C461" s="63"/>
      <c r="D461" s="63"/>
      <c r="E461" s="63"/>
      <c r="F461" s="63"/>
      <c r="G461" s="63"/>
      <c r="H461" s="63"/>
      <c r="I461" s="66"/>
      <c r="J461" s="63"/>
      <c r="K461" s="66"/>
      <c r="L461" s="66"/>
      <c r="M461" s="14"/>
    </row>
    <row r="462" spans="1:13" x14ac:dyDescent="0.25">
      <c r="A462" s="68"/>
      <c r="B462" s="63"/>
      <c r="C462" s="63"/>
      <c r="D462" s="63"/>
      <c r="E462" s="63"/>
      <c r="F462" s="63"/>
      <c r="G462" s="63"/>
      <c r="H462" s="63"/>
      <c r="I462" s="66"/>
      <c r="J462" s="63"/>
      <c r="K462" s="66"/>
      <c r="L462" s="66"/>
      <c r="M462" s="14"/>
    </row>
    <row r="463" spans="1:13" x14ac:dyDescent="0.25">
      <c r="A463" s="68"/>
      <c r="B463" s="63"/>
      <c r="C463" s="63"/>
      <c r="D463" s="63"/>
      <c r="E463" s="63"/>
      <c r="F463" s="63"/>
      <c r="G463" s="63"/>
      <c r="H463" s="63"/>
      <c r="I463" s="66"/>
      <c r="J463" s="63"/>
      <c r="K463" s="66"/>
      <c r="L463" s="66"/>
      <c r="M463" s="14"/>
    </row>
    <row r="464" spans="1:13" x14ac:dyDescent="0.25">
      <c r="A464" s="68"/>
      <c r="B464" s="63"/>
      <c r="C464" s="63"/>
      <c r="D464" s="63"/>
      <c r="E464" s="63"/>
      <c r="F464" s="63"/>
      <c r="G464" s="63"/>
      <c r="H464" s="63"/>
      <c r="I464" s="66"/>
      <c r="J464" s="63"/>
      <c r="K464" s="66"/>
      <c r="L464" s="66"/>
      <c r="M464" s="14"/>
    </row>
    <row r="465" spans="1:13" x14ac:dyDescent="0.25">
      <c r="A465" s="68"/>
      <c r="B465" s="63"/>
      <c r="C465" s="63"/>
      <c r="D465" s="63"/>
      <c r="E465" s="63"/>
      <c r="F465" s="63"/>
      <c r="G465" s="63"/>
      <c r="H465" s="63"/>
      <c r="I465" s="66"/>
      <c r="J465" s="63"/>
      <c r="K465" s="66"/>
      <c r="L465" s="66"/>
      <c r="M465" s="14"/>
    </row>
    <row r="466" spans="1:13" x14ac:dyDescent="0.25">
      <c r="A466" s="68"/>
      <c r="B466" s="63"/>
      <c r="C466" s="63"/>
      <c r="D466" s="63"/>
      <c r="E466" s="63"/>
      <c r="F466" s="63"/>
      <c r="G466" s="63"/>
      <c r="H466" s="63"/>
      <c r="I466" s="66"/>
      <c r="J466" s="63"/>
      <c r="K466" s="66"/>
      <c r="L466" s="66"/>
      <c r="M466" s="14"/>
    </row>
    <row r="467" spans="1:13" x14ac:dyDescent="0.25">
      <c r="A467" s="68"/>
      <c r="B467" s="63"/>
      <c r="C467" s="63"/>
      <c r="D467" s="63"/>
      <c r="E467" s="63"/>
      <c r="F467" s="63"/>
      <c r="G467" s="63"/>
      <c r="H467" s="63"/>
      <c r="I467" s="66"/>
      <c r="J467" s="63"/>
      <c r="K467" s="66"/>
      <c r="L467" s="66"/>
      <c r="M467" s="14"/>
    </row>
    <row r="468" spans="1:13" x14ac:dyDescent="0.25">
      <c r="A468" s="68"/>
      <c r="B468" s="63"/>
      <c r="C468" s="63"/>
      <c r="D468" s="63"/>
      <c r="E468" s="63"/>
      <c r="F468" s="63"/>
      <c r="G468" s="63"/>
      <c r="H468" s="63"/>
      <c r="I468" s="66"/>
      <c r="J468" s="63"/>
      <c r="K468" s="66"/>
      <c r="L468" s="66"/>
      <c r="M468" s="14"/>
    </row>
    <row r="469" spans="1:13" x14ac:dyDescent="0.25">
      <c r="A469" s="68"/>
      <c r="B469" s="63"/>
      <c r="C469" s="63"/>
      <c r="D469" s="63"/>
      <c r="E469" s="63"/>
      <c r="F469" s="63"/>
      <c r="G469" s="63"/>
      <c r="H469" s="63"/>
      <c r="I469" s="66"/>
      <c r="J469" s="63"/>
      <c r="K469" s="66"/>
      <c r="L469" s="66"/>
      <c r="M469" s="14"/>
    </row>
    <row r="470" spans="1:13" x14ac:dyDescent="0.25">
      <c r="A470" s="68"/>
      <c r="B470" s="63"/>
      <c r="C470" s="63"/>
      <c r="D470" s="63"/>
      <c r="E470" s="63"/>
      <c r="F470" s="63"/>
      <c r="G470" s="63"/>
      <c r="H470" s="63"/>
      <c r="I470" s="66"/>
      <c r="J470" s="63"/>
      <c r="K470" s="66"/>
      <c r="L470" s="66"/>
      <c r="M470" s="14"/>
    </row>
    <row r="471" spans="1:13" x14ac:dyDescent="0.25">
      <c r="A471" s="68"/>
      <c r="B471" s="63"/>
      <c r="C471" s="63"/>
      <c r="D471" s="63"/>
      <c r="E471" s="63"/>
      <c r="F471" s="63"/>
      <c r="G471" s="63"/>
      <c r="H471" s="63"/>
      <c r="I471" s="66"/>
      <c r="J471" s="63"/>
      <c r="K471" s="66"/>
      <c r="L471" s="66"/>
      <c r="M471" s="14"/>
    </row>
    <row r="472" spans="1:13" x14ac:dyDescent="0.25">
      <c r="A472" s="68"/>
      <c r="B472" s="63"/>
      <c r="C472" s="63"/>
      <c r="D472" s="63"/>
      <c r="E472" s="63"/>
      <c r="F472" s="63"/>
      <c r="G472" s="63"/>
      <c r="H472" s="63"/>
      <c r="I472" s="66"/>
      <c r="J472" s="63"/>
      <c r="K472" s="66"/>
      <c r="L472" s="66"/>
      <c r="M472" s="14"/>
    </row>
    <row r="473" spans="1:13" x14ac:dyDescent="0.25">
      <c r="A473" s="68"/>
      <c r="B473" s="63"/>
      <c r="C473" s="63"/>
      <c r="D473" s="63"/>
      <c r="E473" s="63"/>
      <c r="F473" s="63"/>
      <c r="G473" s="63"/>
      <c r="H473" s="63"/>
      <c r="I473" s="66"/>
      <c r="J473" s="63"/>
      <c r="K473" s="66"/>
      <c r="L473" s="66"/>
      <c r="M473" s="14"/>
    </row>
    <row r="474" spans="1:13" x14ac:dyDescent="0.25">
      <c r="A474" s="68"/>
      <c r="B474" s="63"/>
      <c r="C474" s="63"/>
      <c r="D474" s="63"/>
      <c r="E474" s="63"/>
      <c r="F474" s="63"/>
      <c r="G474" s="63"/>
      <c r="H474" s="63"/>
      <c r="I474" s="66"/>
      <c r="J474" s="63"/>
      <c r="K474" s="66"/>
      <c r="L474" s="66"/>
      <c r="M474" s="14"/>
    </row>
    <row r="475" spans="1:13" x14ac:dyDescent="0.25">
      <c r="A475" s="68"/>
      <c r="B475" s="63"/>
      <c r="C475" s="63"/>
      <c r="D475" s="63"/>
      <c r="E475" s="63"/>
      <c r="F475" s="63"/>
      <c r="G475" s="63"/>
      <c r="H475" s="63"/>
      <c r="I475" s="66"/>
      <c r="J475" s="63"/>
      <c r="K475" s="66"/>
      <c r="L475" s="66"/>
      <c r="M475" s="14"/>
    </row>
    <row r="476" spans="1:13" x14ac:dyDescent="0.25">
      <c r="A476" s="68"/>
      <c r="B476" s="63"/>
      <c r="C476" s="63"/>
      <c r="D476" s="63"/>
      <c r="E476" s="63"/>
      <c r="F476" s="63"/>
      <c r="G476" s="63"/>
      <c r="H476" s="63"/>
      <c r="I476" s="66"/>
      <c r="J476" s="63"/>
      <c r="K476" s="66"/>
      <c r="L476" s="66"/>
      <c r="M476" s="14"/>
    </row>
    <row r="477" spans="1:13" x14ac:dyDescent="0.25">
      <c r="A477" s="68"/>
      <c r="B477" s="63"/>
      <c r="C477" s="63"/>
      <c r="D477" s="63"/>
      <c r="E477" s="63"/>
      <c r="F477" s="63"/>
      <c r="G477" s="63"/>
      <c r="H477" s="63"/>
      <c r="I477" s="66"/>
      <c r="J477" s="63"/>
      <c r="K477" s="66"/>
      <c r="L477" s="66"/>
      <c r="M477" s="14"/>
    </row>
    <row r="478" spans="1:13" x14ac:dyDescent="0.25">
      <c r="A478" s="68"/>
      <c r="B478" s="63"/>
      <c r="C478" s="63"/>
      <c r="D478" s="63"/>
      <c r="E478" s="63"/>
      <c r="F478" s="63"/>
      <c r="G478" s="63"/>
      <c r="H478" s="63"/>
      <c r="I478" s="66"/>
      <c r="J478" s="63"/>
      <c r="K478" s="66"/>
      <c r="L478" s="66"/>
      <c r="M478" s="14"/>
    </row>
    <row r="479" spans="1:13" x14ac:dyDescent="0.25">
      <c r="A479" s="68"/>
      <c r="B479" s="63"/>
      <c r="C479" s="63"/>
      <c r="D479" s="63"/>
      <c r="E479" s="63"/>
      <c r="F479" s="63"/>
      <c r="G479" s="63"/>
      <c r="H479" s="63"/>
      <c r="I479" s="66"/>
      <c r="J479" s="63"/>
      <c r="K479" s="66"/>
      <c r="L479" s="66"/>
      <c r="M479" s="14"/>
    </row>
    <row r="480" spans="1:13" x14ac:dyDescent="0.25">
      <c r="A480" s="68"/>
      <c r="B480" s="63"/>
      <c r="C480" s="63"/>
      <c r="D480" s="63"/>
      <c r="E480" s="63"/>
      <c r="F480" s="63"/>
      <c r="G480" s="63"/>
      <c r="H480" s="63"/>
      <c r="I480" s="66"/>
      <c r="J480" s="63"/>
      <c r="K480" s="66"/>
      <c r="L480" s="66"/>
      <c r="M480" s="14"/>
    </row>
    <row r="481" spans="1:13" x14ac:dyDescent="0.25">
      <c r="A481" s="68"/>
      <c r="B481" s="63"/>
      <c r="C481" s="63"/>
      <c r="D481" s="63"/>
      <c r="E481" s="63"/>
      <c r="F481" s="63"/>
      <c r="G481" s="63"/>
      <c r="H481" s="63"/>
      <c r="I481" s="66"/>
      <c r="J481" s="63"/>
      <c r="K481" s="66"/>
      <c r="L481" s="66"/>
      <c r="M481" s="14"/>
    </row>
    <row r="482" spans="1:13" x14ac:dyDescent="0.25">
      <c r="A482" s="68"/>
      <c r="B482" s="63"/>
      <c r="C482" s="63"/>
      <c r="D482" s="63"/>
      <c r="E482" s="63"/>
      <c r="F482" s="63"/>
      <c r="G482" s="63"/>
      <c r="H482" s="63"/>
      <c r="I482" s="66"/>
      <c r="J482" s="63"/>
      <c r="K482" s="66"/>
      <c r="L482" s="66"/>
      <c r="M482" s="14"/>
    </row>
    <row r="483" spans="1:13" x14ac:dyDescent="0.25">
      <c r="A483" s="68"/>
      <c r="B483" s="63"/>
      <c r="C483" s="63"/>
      <c r="D483" s="63"/>
      <c r="E483" s="63"/>
      <c r="F483" s="63"/>
      <c r="G483" s="63"/>
      <c r="H483" s="63"/>
      <c r="I483" s="66"/>
      <c r="J483" s="63"/>
      <c r="K483" s="66"/>
      <c r="L483" s="66"/>
      <c r="M483" s="14"/>
    </row>
    <row r="484" spans="1:13" x14ac:dyDescent="0.25">
      <c r="A484" s="68"/>
      <c r="B484" s="63"/>
      <c r="C484" s="63"/>
      <c r="D484" s="63"/>
      <c r="E484" s="63"/>
      <c r="F484" s="63"/>
      <c r="G484" s="63"/>
      <c r="H484" s="63"/>
      <c r="I484" s="66"/>
      <c r="J484" s="63"/>
      <c r="K484" s="66"/>
      <c r="L484" s="66"/>
      <c r="M484" s="14"/>
    </row>
    <row r="485" spans="1:13" x14ac:dyDescent="0.25">
      <c r="A485" s="68"/>
      <c r="B485" s="63"/>
      <c r="C485" s="63"/>
      <c r="D485" s="63"/>
      <c r="E485" s="63"/>
      <c r="F485" s="63"/>
      <c r="G485" s="63"/>
      <c r="H485" s="63"/>
      <c r="I485" s="66"/>
      <c r="J485" s="63"/>
      <c r="K485" s="66"/>
      <c r="L485" s="66"/>
      <c r="M485" s="14"/>
    </row>
    <row r="486" spans="1:13" x14ac:dyDescent="0.25">
      <c r="A486" s="68"/>
      <c r="B486" s="63"/>
      <c r="C486" s="63"/>
      <c r="D486" s="63"/>
      <c r="E486" s="63"/>
      <c r="F486" s="63"/>
      <c r="G486" s="63"/>
      <c r="H486" s="63"/>
      <c r="I486" s="66"/>
      <c r="J486" s="63"/>
      <c r="K486" s="66"/>
      <c r="L486" s="66"/>
      <c r="M486" s="14"/>
    </row>
    <row r="487" spans="1:13" x14ac:dyDescent="0.25">
      <c r="A487" s="68"/>
      <c r="B487" s="63"/>
      <c r="C487" s="63"/>
      <c r="D487" s="63"/>
      <c r="E487" s="63"/>
      <c r="F487" s="63"/>
      <c r="G487" s="63"/>
      <c r="H487" s="63"/>
      <c r="I487" s="66"/>
      <c r="J487" s="63"/>
      <c r="K487" s="66"/>
      <c r="L487" s="66"/>
      <c r="M487" s="14"/>
    </row>
    <row r="488" spans="1:13" x14ac:dyDescent="0.25">
      <c r="A488" s="68"/>
      <c r="B488" s="63"/>
      <c r="C488" s="63"/>
      <c r="D488" s="63"/>
      <c r="E488" s="63"/>
      <c r="F488" s="63"/>
      <c r="G488" s="63"/>
      <c r="H488" s="63"/>
      <c r="I488" s="66"/>
      <c r="J488" s="63"/>
      <c r="K488" s="66"/>
      <c r="L488" s="66"/>
      <c r="M488" s="14"/>
    </row>
    <row r="489" spans="1:13" x14ac:dyDescent="0.25">
      <c r="A489" s="68"/>
      <c r="B489" s="63"/>
      <c r="C489" s="63"/>
      <c r="D489" s="63"/>
      <c r="E489" s="63"/>
      <c r="F489" s="63"/>
      <c r="G489" s="63"/>
      <c r="H489" s="63"/>
      <c r="I489" s="66"/>
      <c r="J489" s="63"/>
      <c r="K489" s="66"/>
      <c r="L489" s="66"/>
      <c r="M489" s="14"/>
    </row>
    <row r="490" spans="1:13" x14ac:dyDescent="0.25">
      <c r="A490" s="68"/>
      <c r="B490" s="63"/>
      <c r="C490" s="63"/>
      <c r="D490" s="63"/>
      <c r="E490" s="63"/>
      <c r="F490" s="63"/>
      <c r="G490" s="63"/>
      <c r="H490" s="63"/>
      <c r="I490" s="66"/>
      <c r="J490" s="63"/>
      <c r="K490" s="66"/>
      <c r="L490" s="66"/>
      <c r="M490" s="14"/>
    </row>
    <row r="491" spans="1:13" x14ac:dyDescent="0.25">
      <c r="A491" s="68"/>
      <c r="B491" s="63"/>
      <c r="C491" s="63"/>
      <c r="D491" s="63"/>
      <c r="E491" s="63"/>
      <c r="F491" s="63"/>
      <c r="G491" s="63"/>
      <c r="H491" s="63"/>
      <c r="I491" s="66"/>
      <c r="J491" s="63"/>
      <c r="K491" s="66"/>
      <c r="L491" s="66"/>
      <c r="M491" s="14"/>
    </row>
    <row r="492" spans="1:13" x14ac:dyDescent="0.25">
      <c r="A492" s="68"/>
      <c r="B492" s="63"/>
      <c r="C492" s="63"/>
      <c r="D492" s="63"/>
      <c r="E492" s="63"/>
      <c r="F492" s="63"/>
      <c r="G492" s="63"/>
      <c r="H492" s="63"/>
      <c r="I492" s="66"/>
      <c r="J492" s="63"/>
      <c r="K492" s="66"/>
      <c r="L492" s="66"/>
      <c r="M492" s="14"/>
    </row>
    <row r="493" spans="1:13" x14ac:dyDescent="0.25">
      <c r="A493" s="68"/>
      <c r="B493" s="63"/>
      <c r="C493" s="63"/>
      <c r="D493" s="63"/>
      <c r="E493" s="63"/>
      <c r="F493" s="63"/>
      <c r="G493" s="63"/>
      <c r="H493" s="63"/>
      <c r="I493" s="66"/>
      <c r="J493" s="63"/>
      <c r="K493" s="66"/>
      <c r="L493" s="66"/>
      <c r="M493" s="14"/>
    </row>
    <row r="494" spans="1:13" x14ac:dyDescent="0.25">
      <c r="A494" s="68"/>
      <c r="B494" s="63"/>
      <c r="C494" s="63"/>
      <c r="D494" s="63"/>
      <c r="E494" s="63"/>
      <c r="F494" s="63"/>
      <c r="G494" s="63"/>
      <c r="H494" s="63"/>
      <c r="I494" s="66"/>
      <c r="J494" s="63"/>
      <c r="K494" s="66"/>
      <c r="L494" s="66"/>
      <c r="M494" s="14"/>
    </row>
    <row r="495" spans="1:13" x14ac:dyDescent="0.25">
      <c r="A495" s="68"/>
      <c r="B495" s="63"/>
      <c r="C495" s="63"/>
      <c r="D495" s="63"/>
      <c r="E495" s="63"/>
      <c r="F495" s="63"/>
      <c r="G495" s="63"/>
      <c r="H495" s="63"/>
      <c r="I495" s="66"/>
      <c r="J495" s="63"/>
      <c r="K495" s="66"/>
      <c r="L495" s="66"/>
      <c r="M495" s="14"/>
    </row>
    <row r="496" spans="1:13" x14ac:dyDescent="0.25">
      <c r="A496" s="68"/>
      <c r="B496" s="63"/>
      <c r="C496" s="63"/>
      <c r="D496" s="63"/>
      <c r="E496" s="63"/>
      <c r="F496" s="63"/>
      <c r="G496" s="63"/>
      <c r="H496" s="63"/>
      <c r="I496" s="66"/>
      <c r="J496" s="63"/>
      <c r="K496" s="66"/>
      <c r="L496" s="66"/>
      <c r="M496" s="14"/>
    </row>
    <row r="497" spans="1:13" x14ac:dyDescent="0.25">
      <c r="A497" s="68"/>
      <c r="B497" s="63"/>
      <c r="C497" s="63"/>
      <c r="D497" s="63"/>
      <c r="E497" s="63"/>
      <c r="F497" s="63"/>
      <c r="G497" s="63"/>
      <c r="H497" s="63"/>
      <c r="I497" s="66"/>
      <c r="J497" s="63"/>
      <c r="K497" s="66"/>
      <c r="L497" s="66"/>
      <c r="M497" s="14"/>
    </row>
    <row r="498" spans="1:13" x14ac:dyDescent="0.25">
      <c r="A498" s="68"/>
      <c r="B498" s="63"/>
      <c r="C498" s="63"/>
      <c r="D498" s="63"/>
      <c r="E498" s="63"/>
      <c r="F498" s="63"/>
      <c r="G498" s="63"/>
      <c r="H498" s="63"/>
      <c r="I498" s="66"/>
      <c r="J498" s="63"/>
      <c r="K498" s="66"/>
      <c r="L498" s="66"/>
      <c r="M498" s="14"/>
    </row>
    <row r="499" spans="1:13" x14ac:dyDescent="0.25">
      <c r="A499" s="68"/>
      <c r="B499" s="63"/>
      <c r="C499" s="63"/>
      <c r="D499" s="63"/>
      <c r="E499" s="63"/>
      <c r="F499" s="63"/>
      <c r="G499" s="63"/>
      <c r="H499" s="63"/>
      <c r="I499" s="66"/>
      <c r="J499" s="63"/>
      <c r="K499" s="66"/>
      <c r="L499" s="66"/>
      <c r="M499" s="14"/>
    </row>
    <row r="500" spans="1:13" x14ac:dyDescent="0.25">
      <c r="A500" s="68"/>
      <c r="B500" s="63"/>
      <c r="C500" s="63"/>
      <c r="D500" s="63"/>
      <c r="E500" s="63"/>
      <c r="F500" s="63"/>
      <c r="G500" s="63"/>
      <c r="H500" s="63"/>
      <c r="I500" s="66"/>
      <c r="J500" s="63"/>
      <c r="K500" s="66"/>
      <c r="L500" s="66"/>
      <c r="M500" s="14"/>
    </row>
    <row r="501" spans="1:13" x14ac:dyDescent="0.25">
      <c r="A501" s="68"/>
      <c r="B501" s="63"/>
      <c r="C501" s="63"/>
      <c r="D501" s="63"/>
      <c r="E501" s="63"/>
      <c r="F501" s="63"/>
      <c r="G501" s="63"/>
      <c r="H501" s="63"/>
      <c r="I501" s="66"/>
      <c r="J501" s="63"/>
      <c r="K501" s="66"/>
      <c r="L501" s="66"/>
      <c r="M501" s="14"/>
    </row>
    <row r="502" spans="1:13" x14ac:dyDescent="0.25">
      <c r="A502" s="68"/>
      <c r="B502" s="63"/>
      <c r="C502" s="63"/>
      <c r="D502" s="63"/>
      <c r="E502" s="63"/>
      <c r="F502" s="63"/>
      <c r="G502" s="63"/>
      <c r="H502" s="63"/>
      <c r="I502" s="66"/>
      <c r="J502" s="63"/>
      <c r="K502" s="66"/>
      <c r="L502" s="66"/>
      <c r="M502" s="14"/>
    </row>
    <row r="503" spans="1:13" x14ac:dyDescent="0.25">
      <c r="A503" s="68"/>
      <c r="B503" s="63"/>
      <c r="C503" s="63"/>
      <c r="D503" s="63"/>
      <c r="E503" s="63"/>
      <c r="F503" s="63"/>
      <c r="G503" s="63"/>
      <c r="H503" s="63"/>
      <c r="I503" s="66"/>
      <c r="J503" s="63"/>
      <c r="K503" s="66"/>
      <c r="L503" s="66"/>
      <c r="M503" s="14"/>
    </row>
    <row r="504" spans="1:13" x14ac:dyDescent="0.25">
      <c r="A504" s="68"/>
      <c r="B504" s="63"/>
      <c r="C504" s="63"/>
      <c r="D504" s="63"/>
      <c r="E504" s="63"/>
      <c r="F504" s="63"/>
      <c r="G504" s="63"/>
      <c r="H504" s="63"/>
      <c r="I504" s="66"/>
      <c r="J504" s="63"/>
      <c r="K504" s="66"/>
      <c r="L504" s="66"/>
      <c r="M504" s="14"/>
    </row>
    <row r="505" spans="1:13" x14ac:dyDescent="0.25">
      <c r="A505" s="68"/>
      <c r="B505" s="63"/>
      <c r="C505" s="63"/>
      <c r="D505" s="63"/>
      <c r="E505" s="63"/>
      <c r="F505" s="63"/>
      <c r="G505" s="63"/>
      <c r="H505" s="63"/>
      <c r="I505" s="66"/>
      <c r="J505" s="63"/>
      <c r="K505" s="66"/>
      <c r="L505" s="66"/>
      <c r="M505" s="14"/>
    </row>
    <row r="506" spans="1:13" x14ac:dyDescent="0.25">
      <c r="A506" s="68"/>
      <c r="B506" s="63"/>
      <c r="C506" s="63"/>
      <c r="D506" s="63"/>
      <c r="E506" s="63"/>
      <c r="F506" s="63"/>
      <c r="G506" s="63"/>
      <c r="H506" s="63"/>
      <c r="I506" s="66"/>
      <c r="J506" s="63"/>
      <c r="K506" s="66"/>
      <c r="L506" s="66"/>
      <c r="M506" s="14"/>
    </row>
    <row r="507" spans="1:13" x14ac:dyDescent="0.25">
      <c r="A507" s="68"/>
      <c r="B507" s="63"/>
      <c r="C507" s="63"/>
      <c r="D507" s="63"/>
      <c r="E507" s="63"/>
      <c r="F507" s="63"/>
      <c r="G507" s="63"/>
      <c r="H507" s="63"/>
      <c r="I507" s="66"/>
      <c r="J507" s="63"/>
      <c r="K507" s="66"/>
      <c r="L507" s="66"/>
      <c r="M507" s="14"/>
    </row>
    <row r="508" spans="1:13" x14ac:dyDescent="0.25">
      <c r="A508" s="68"/>
      <c r="B508" s="63"/>
      <c r="C508" s="63"/>
      <c r="D508" s="63"/>
      <c r="E508" s="63"/>
      <c r="F508" s="63"/>
      <c r="G508" s="63"/>
      <c r="H508" s="63"/>
      <c r="I508" s="66"/>
      <c r="J508" s="63"/>
      <c r="K508" s="66"/>
      <c r="L508" s="66"/>
      <c r="M508" s="14"/>
    </row>
    <row r="509" spans="1:13" x14ac:dyDescent="0.25">
      <c r="A509" s="68"/>
      <c r="B509" s="63"/>
      <c r="C509" s="63"/>
      <c r="D509" s="63"/>
      <c r="E509" s="63"/>
      <c r="F509" s="63"/>
      <c r="G509" s="63"/>
      <c r="H509" s="63"/>
      <c r="I509" s="66"/>
      <c r="J509" s="63"/>
      <c r="K509" s="66"/>
      <c r="L509" s="66"/>
      <c r="M509" s="14"/>
    </row>
    <row r="510" spans="1:13" x14ac:dyDescent="0.25">
      <c r="A510" s="68"/>
      <c r="B510" s="63"/>
      <c r="C510" s="63"/>
      <c r="D510" s="63"/>
      <c r="E510" s="63"/>
      <c r="F510" s="63"/>
      <c r="G510" s="63"/>
      <c r="H510" s="63"/>
      <c r="I510" s="66"/>
      <c r="J510" s="63"/>
      <c r="K510" s="66"/>
      <c r="L510" s="66"/>
      <c r="M510" s="14"/>
    </row>
    <row r="511" spans="1:13" x14ac:dyDescent="0.25">
      <c r="A511" s="68"/>
      <c r="B511" s="63"/>
      <c r="C511" s="63"/>
      <c r="D511" s="63"/>
      <c r="E511" s="63"/>
      <c r="F511" s="63"/>
      <c r="G511" s="63"/>
      <c r="H511" s="63"/>
      <c r="I511" s="66"/>
      <c r="J511" s="63"/>
      <c r="K511" s="66"/>
      <c r="L511" s="66"/>
      <c r="M511" s="14"/>
    </row>
    <row r="512" spans="1:13" x14ac:dyDescent="0.25">
      <c r="A512" s="68"/>
      <c r="B512" s="63"/>
      <c r="C512" s="63"/>
      <c r="D512" s="63"/>
      <c r="E512" s="63"/>
      <c r="F512" s="63"/>
      <c r="G512" s="63"/>
      <c r="H512" s="63"/>
      <c r="I512" s="66"/>
      <c r="J512" s="63"/>
      <c r="K512" s="66"/>
      <c r="L512" s="66"/>
      <c r="M512" s="14"/>
    </row>
    <row r="513" spans="1:13" x14ac:dyDescent="0.25">
      <c r="A513" s="68"/>
      <c r="B513" s="63"/>
      <c r="C513" s="63"/>
      <c r="D513" s="63"/>
      <c r="E513" s="63"/>
      <c r="F513" s="63"/>
      <c r="G513" s="63"/>
      <c r="H513" s="63"/>
      <c r="I513" s="66"/>
      <c r="J513" s="63"/>
      <c r="K513" s="66"/>
      <c r="L513" s="66"/>
      <c r="M513" s="14"/>
    </row>
    <row r="514" spans="1:13" x14ac:dyDescent="0.25">
      <c r="A514" s="68"/>
      <c r="B514" s="63"/>
      <c r="C514" s="63"/>
      <c r="D514" s="63"/>
      <c r="E514" s="63"/>
      <c r="F514" s="63"/>
      <c r="G514" s="63"/>
      <c r="H514" s="63"/>
      <c r="I514" s="66"/>
      <c r="J514" s="63"/>
      <c r="K514" s="66"/>
      <c r="L514" s="66"/>
      <c r="M514" s="14"/>
    </row>
    <row r="515" spans="1:13" x14ac:dyDescent="0.25">
      <c r="A515" s="68"/>
      <c r="B515" s="63"/>
      <c r="C515" s="63"/>
      <c r="D515" s="63"/>
      <c r="E515" s="63"/>
      <c r="F515" s="63"/>
      <c r="G515" s="63"/>
      <c r="H515" s="63"/>
      <c r="I515" s="66"/>
      <c r="J515" s="63"/>
      <c r="K515" s="66"/>
      <c r="L515" s="66"/>
      <c r="M515" s="14"/>
    </row>
    <row r="516" spans="1:13" x14ac:dyDescent="0.25">
      <c r="A516" s="68"/>
      <c r="B516" s="63"/>
      <c r="C516" s="63"/>
      <c r="D516" s="63"/>
      <c r="E516" s="63"/>
      <c r="F516" s="63"/>
      <c r="G516" s="63"/>
      <c r="H516" s="63"/>
      <c r="I516" s="66"/>
      <c r="J516" s="63"/>
      <c r="K516" s="66"/>
      <c r="L516" s="66"/>
      <c r="M516" s="14"/>
    </row>
    <row r="517" spans="1:13" x14ac:dyDescent="0.25">
      <c r="A517" s="68"/>
      <c r="B517" s="63"/>
      <c r="C517" s="63"/>
      <c r="D517" s="63"/>
      <c r="E517" s="63"/>
      <c r="F517" s="63"/>
      <c r="G517" s="63"/>
      <c r="H517" s="63"/>
      <c r="I517" s="66"/>
      <c r="J517" s="63"/>
      <c r="K517" s="66"/>
      <c r="L517" s="66"/>
      <c r="M517" s="14"/>
    </row>
    <row r="518" spans="1:13" x14ac:dyDescent="0.25">
      <c r="A518" s="68"/>
      <c r="B518" s="63"/>
      <c r="C518" s="63"/>
      <c r="D518" s="63"/>
      <c r="E518" s="63"/>
      <c r="F518" s="63"/>
      <c r="G518" s="63"/>
      <c r="H518" s="63"/>
      <c r="I518" s="66"/>
      <c r="J518" s="63"/>
      <c r="K518" s="66"/>
      <c r="L518" s="66"/>
      <c r="M518" s="14"/>
    </row>
    <row r="519" spans="1:13" x14ac:dyDescent="0.25">
      <c r="A519" s="68"/>
      <c r="B519" s="63"/>
      <c r="C519" s="63"/>
      <c r="D519" s="63"/>
      <c r="E519" s="63"/>
      <c r="F519" s="63"/>
      <c r="G519" s="63"/>
      <c r="H519" s="63"/>
      <c r="I519" s="66"/>
      <c r="J519" s="63"/>
      <c r="K519" s="66"/>
      <c r="L519" s="66"/>
      <c r="M519" s="14"/>
    </row>
    <row r="520" spans="1:13" x14ac:dyDescent="0.25">
      <c r="A520" s="68"/>
      <c r="B520" s="63"/>
      <c r="C520" s="63"/>
      <c r="D520" s="63"/>
      <c r="E520" s="63"/>
      <c r="F520" s="63"/>
      <c r="G520" s="63"/>
      <c r="H520" s="63"/>
      <c r="I520" s="66"/>
      <c r="J520" s="63"/>
      <c r="K520" s="66"/>
      <c r="L520" s="66"/>
      <c r="M520" s="14"/>
    </row>
    <row r="521" spans="1:13" x14ac:dyDescent="0.25">
      <c r="A521" s="68"/>
      <c r="B521" s="63"/>
      <c r="C521" s="63"/>
      <c r="D521" s="63"/>
      <c r="E521" s="63"/>
      <c r="F521" s="63"/>
      <c r="G521" s="63"/>
      <c r="H521" s="63"/>
      <c r="I521" s="66"/>
      <c r="J521" s="63"/>
      <c r="K521" s="66"/>
      <c r="L521" s="66"/>
      <c r="M521" s="14"/>
    </row>
    <row r="522" spans="1:13" x14ac:dyDescent="0.25">
      <c r="A522" s="68"/>
      <c r="B522" s="63"/>
      <c r="C522" s="63"/>
      <c r="D522" s="63"/>
      <c r="E522" s="63"/>
      <c r="F522" s="63"/>
      <c r="G522" s="63"/>
      <c r="H522" s="63"/>
      <c r="I522" s="66"/>
      <c r="J522" s="63"/>
      <c r="K522" s="66"/>
      <c r="L522" s="66"/>
      <c r="M522" s="14"/>
    </row>
    <row r="523" spans="1:13" x14ac:dyDescent="0.25">
      <c r="A523" s="68"/>
      <c r="B523" s="63"/>
      <c r="C523" s="63"/>
      <c r="D523" s="63"/>
      <c r="E523" s="63"/>
      <c r="F523" s="63"/>
      <c r="G523" s="63"/>
      <c r="H523" s="63"/>
      <c r="I523" s="66"/>
      <c r="J523" s="63"/>
      <c r="K523" s="66"/>
      <c r="L523" s="66"/>
      <c r="M523" s="14"/>
    </row>
    <row r="524" spans="1:13" x14ac:dyDescent="0.25">
      <c r="A524" s="68"/>
      <c r="B524" s="63"/>
      <c r="C524" s="63"/>
      <c r="D524" s="63"/>
      <c r="E524" s="63"/>
      <c r="F524" s="63"/>
      <c r="G524" s="63"/>
      <c r="H524" s="63"/>
      <c r="I524" s="66"/>
      <c r="J524" s="63"/>
      <c r="K524" s="66"/>
      <c r="L524" s="66"/>
      <c r="M524" s="14"/>
    </row>
    <row r="525" spans="1:13" x14ac:dyDescent="0.25">
      <c r="A525" s="68"/>
      <c r="B525" s="63"/>
      <c r="C525" s="63"/>
      <c r="D525" s="63"/>
      <c r="E525" s="63"/>
      <c r="F525" s="63"/>
      <c r="G525" s="63"/>
      <c r="H525" s="63"/>
      <c r="I525" s="66"/>
      <c r="J525" s="63"/>
      <c r="K525" s="66"/>
      <c r="L525" s="66"/>
      <c r="M525" s="14"/>
    </row>
    <row r="526" spans="1:13" x14ac:dyDescent="0.25">
      <c r="A526" s="68"/>
      <c r="B526" s="63"/>
      <c r="C526" s="63"/>
      <c r="D526" s="63"/>
      <c r="E526" s="63"/>
      <c r="F526" s="63"/>
      <c r="G526" s="63"/>
      <c r="H526" s="63"/>
      <c r="I526" s="66"/>
      <c r="J526" s="63"/>
      <c r="K526" s="66"/>
      <c r="L526" s="66"/>
      <c r="M526" s="14"/>
    </row>
    <row r="527" spans="1:13" x14ac:dyDescent="0.25">
      <c r="A527" s="68"/>
      <c r="B527" s="63"/>
      <c r="C527" s="63"/>
      <c r="D527" s="63"/>
      <c r="E527" s="63"/>
      <c r="F527" s="63"/>
      <c r="G527" s="63"/>
      <c r="H527" s="63"/>
      <c r="I527" s="66"/>
      <c r="J527" s="63"/>
      <c r="K527" s="66"/>
      <c r="L527" s="66"/>
      <c r="M527" s="14"/>
    </row>
    <row r="528" spans="1:13" x14ac:dyDescent="0.25">
      <c r="A528" s="68"/>
      <c r="B528" s="63"/>
      <c r="C528" s="63"/>
      <c r="D528" s="63"/>
      <c r="E528" s="63"/>
      <c r="F528" s="63"/>
      <c r="G528" s="63"/>
      <c r="H528" s="63"/>
      <c r="I528" s="66"/>
      <c r="J528" s="63"/>
      <c r="K528" s="66"/>
      <c r="L528" s="66"/>
      <c r="M528" s="14"/>
    </row>
    <row r="529" spans="1:13" x14ac:dyDescent="0.25">
      <c r="A529" s="68"/>
      <c r="B529" s="63"/>
      <c r="C529" s="63"/>
      <c r="D529" s="63"/>
      <c r="E529" s="63"/>
      <c r="F529" s="63"/>
      <c r="G529" s="63"/>
      <c r="H529" s="63"/>
      <c r="I529" s="66"/>
      <c r="J529" s="63"/>
      <c r="K529" s="66"/>
      <c r="L529" s="66"/>
      <c r="M529" s="14"/>
    </row>
    <row r="530" spans="1:13" x14ac:dyDescent="0.25">
      <c r="A530" s="68"/>
      <c r="B530" s="63"/>
      <c r="C530" s="63"/>
      <c r="D530" s="63"/>
      <c r="E530" s="63"/>
      <c r="F530" s="63"/>
      <c r="G530" s="63"/>
      <c r="H530" s="63"/>
      <c r="I530" s="66"/>
      <c r="J530" s="63"/>
      <c r="K530" s="66"/>
      <c r="L530" s="66"/>
      <c r="M530" s="14"/>
    </row>
    <row r="531" spans="1:13" x14ac:dyDescent="0.25">
      <c r="A531" s="68"/>
      <c r="B531" s="63"/>
      <c r="C531" s="63"/>
      <c r="D531" s="63"/>
      <c r="E531" s="63"/>
      <c r="F531" s="63"/>
      <c r="G531" s="63"/>
      <c r="H531" s="63"/>
      <c r="I531" s="66"/>
      <c r="J531" s="63"/>
      <c r="K531" s="66"/>
      <c r="L531" s="66"/>
      <c r="M531" s="14"/>
    </row>
    <row r="532" spans="1:13" x14ac:dyDescent="0.25">
      <c r="A532" s="68"/>
      <c r="B532" s="63"/>
      <c r="C532" s="63"/>
      <c r="D532" s="63"/>
      <c r="E532" s="63"/>
      <c r="F532" s="63"/>
      <c r="G532" s="63"/>
      <c r="H532" s="63"/>
      <c r="I532" s="66"/>
      <c r="J532" s="63"/>
      <c r="K532" s="66"/>
      <c r="L532" s="66"/>
      <c r="M532" s="14"/>
    </row>
    <row r="533" spans="1:13" x14ac:dyDescent="0.25">
      <c r="A533" s="68"/>
      <c r="B533" s="63"/>
      <c r="C533" s="63"/>
      <c r="D533" s="63"/>
      <c r="E533" s="63"/>
      <c r="F533" s="63"/>
      <c r="G533" s="63"/>
      <c r="H533" s="63"/>
      <c r="I533" s="66"/>
      <c r="J533" s="63"/>
      <c r="K533" s="66"/>
      <c r="L533" s="66"/>
      <c r="M533" s="14"/>
    </row>
    <row r="534" spans="1:13" x14ac:dyDescent="0.25">
      <c r="A534" s="68"/>
      <c r="B534" s="63"/>
      <c r="C534" s="63"/>
      <c r="D534" s="63"/>
      <c r="E534" s="63"/>
      <c r="F534" s="63"/>
      <c r="G534" s="63"/>
      <c r="H534" s="63"/>
      <c r="I534" s="66"/>
      <c r="J534" s="63"/>
      <c r="K534" s="66"/>
      <c r="L534" s="66"/>
      <c r="M534" s="14"/>
    </row>
    <row r="535" spans="1:13" x14ac:dyDescent="0.25">
      <c r="A535" s="68"/>
      <c r="B535" s="63"/>
      <c r="C535" s="63"/>
      <c r="D535" s="63"/>
      <c r="E535" s="63"/>
      <c r="F535" s="63"/>
      <c r="G535" s="63"/>
      <c r="H535" s="63"/>
      <c r="I535" s="66"/>
      <c r="J535" s="63"/>
      <c r="K535" s="66"/>
      <c r="L535" s="66"/>
      <c r="M535" s="14"/>
    </row>
    <row r="536" spans="1:13" x14ac:dyDescent="0.25">
      <c r="A536" s="68"/>
      <c r="B536" s="63"/>
      <c r="C536" s="63"/>
      <c r="D536" s="63"/>
      <c r="E536" s="63"/>
      <c r="F536" s="63"/>
      <c r="G536" s="63"/>
      <c r="H536" s="63"/>
      <c r="I536" s="66"/>
      <c r="J536" s="63"/>
      <c r="K536" s="66"/>
      <c r="L536" s="66"/>
      <c r="M536" s="14"/>
    </row>
    <row r="537" spans="1:13" x14ac:dyDescent="0.25">
      <c r="A537" s="68"/>
      <c r="B537" s="63"/>
      <c r="C537" s="63"/>
      <c r="D537" s="63"/>
      <c r="E537" s="63"/>
      <c r="F537" s="63"/>
      <c r="G537" s="63"/>
      <c r="H537" s="63"/>
      <c r="I537" s="66"/>
      <c r="J537" s="63"/>
      <c r="K537" s="66"/>
      <c r="L537" s="66"/>
      <c r="M537" s="14"/>
    </row>
    <row r="538" spans="1:13" x14ac:dyDescent="0.25">
      <c r="A538" s="68"/>
      <c r="B538" s="63"/>
      <c r="C538" s="63"/>
      <c r="D538" s="63"/>
      <c r="E538" s="63"/>
      <c r="F538" s="63"/>
      <c r="G538" s="63"/>
      <c r="H538" s="63"/>
      <c r="I538" s="66"/>
      <c r="J538" s="63"/>
      <c r="K538" s="66"/>
      <c r="L538" s="66"/>
      <c r="M538" s="14"/>
    </row>
    <row r="539" spans="1:13" x14ac:dyDescent="0.25">
      <c r="A539" s="68"/>
      <c r="B539" s="63"/>
      <c r="C539" s="63"/>
      <c r="D539" s="63"/>
      <c r="E539" s="63"/>
      <c r="F539" s="63"/>
      <c r="G539" s="63"/>
      <c r="H539" s="63"/>
      <c r="I539" s="66"/>
      <c r="J539" s="63"/>
      <c r="K539" s="66"/>
      <c r="L539" s="66"/>
      <c r="M539" s="14"/>
    </row>
    <row r="540" spans="1:13" x14ac:dyDescent="0.25">
      <c r="A540" s="68"/>
      <c r="B540" s="63"/>
      <c r="C540" s="63"/>
      <c r="D540" s="63"/>
      <c r="E540" s="63"/>
      <c r="F540" s="63"/>
      <c r="G540" s="63"/>
      <c r="H540" s="63"/>
      <c r="I540" s="66"/>
      <c r="J540" s="63"/>
      <c r="K540" s="66"/>
      <c r="L540" s="66"/>
      <c r="M540" s="14"/>
    </row>
    <row r="541" spans="1:13" x14ac:dyDescent="0.25">
      <c r="A541" s="68"/>
      <c r="B541" s="63"/>
      <c r="C541" s="63"/>
      <c r="D541" s="63"/>
      <c r="E541" s="63"/>
      <c r="F541" s="63"/>
      <c r="G541" s="63"/>
      <c r="H541" s="63"/>
      <c r="I541" s="66"/>
      <c r="J541" s="63"/>
      <c r="K541" s="66"/>
      <c r="L541" s="66"/>
      <c r="M541" s="14"/>
    </row>
    <row r="542" spans="1:13" x14ac:dyDescent="0.25">
      <c r="A542" s="68"/>
      <c r="B542" s="63"/>
      <c r="C542" s="63"/>
      <c r="D542" s="63"/>
      <c r="E542" s="63"/>
      <c r="F542" s="63"/>
      <c r="G542" s="63"/>
      <c r="H542" s="63"/>
      <c r="I542" s="66"/>
      <c r="J542" s="63"/>
      <c r="K542" s="66"/>
      <c r="L542" s="66"/>
      <c r="M542" s="14"/>
    </row>
    <row r="543" spans="1:13" x14ac:dyDescent="0.25">
      <c r="A543" s="68"/>
      <c r="B543" s="63"/>
      <c r="C543" s="63"/>
      <c r="D543" s="63"/>
      <c r="E543" s="63"/>
      <c r="F543" s="63"/>
      <c r="G543" s="63"/>
      <c r="H543" s="63"/>
      <c r="I543" s="66"/>
      <c r="J543" s="63"/>
      <c r="K543" s="66"/>
      <c r="L543" s="66"/>
      <c r="M543" s="14"/>
    </row>
    <row r="544" spans="1:13" x14ac:dyDescent="0.25">
      <c r="A544" s="68"/>
      <c r="B544" s="63"/>
      <c r="C544" s="63"/>
      <c r="D544" s="63"/>
      <c r="E544" s="63"/>
      <c r="F544" s="63"/>
      <c r="G544" s="63"/>
      <c r="H544" s="63"/>
      <c r="I544" s="66"/>
      <c r="J544" s="63"/>
      <c r="K544" s="66"/>
      <c r="L544" s="66"/>
      <c r="M544" s="14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workbookViewId="0">
      <selection sqref="A1:XFD1048576"/>
    </sheetView>
  </sheetViews>
  <sheetFormatPr baseColWidth="10" defaultRowHeight="15" x14ac:dyDescent="0.25"/>
  <cols>
    <col min="1" max="1" width="19.28515625" bestFit="1" customWidth="1"/>
    <col min="2" max="2" width="12.42578125" bestFit="1" customWidth="1"/>
    <col min="3" max="3" width="14.7109375" bestFit="1" customWidth="1"/>
    <col min="4" max="4" width="56.85546875" customWidth="1"/>
    <col min="5" max="5" width="13.140625" customWidth="1"/>
    <col min="7" max="7" width="24.85546875" customWidth="1"/>
    <col min="8" max="8" width="11" bestFit="1" customWidth="1"/>
    <col min="9" max="9" width="14.42578125" bestFit="1" customWidth="1"/>
    <col min="10" max="10" width="30.42578125" customWidth="1"/>
    <col min="13" max="13" width="14" customWidth="1"/>
  </cols>
  <sheetData>
    <row r="1" spans="1:14" ht="16.5" customHeight="1" x14ac:dyDescent="0.2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4" ht="16.5" customHeight="1" x14ac:dyDescent="0.25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6.5" customHeight="1" x14ac:dyDescent="0.25">
      <c r="A3" s="93" t="s">
        <v>251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16.5" customHeight="1" x14ac:dyDescent="0.25">
      <c r="A4" s="93" t="s">
        <v>252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4" ht="16.5" customHeight="1" x14ac:dyDescent="0.25">
      <c r="A5" s="93" t="s">
        <v>254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4" ht="16.5" customHeight="1" x14ac:dyDescent="0.25">
      <c r="A6" s="93" t="s">
        <v>1734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4" ht="16.5" customHeight="1" x14ac:dyDescent="0.25">
      <c r="A7" s="93" t="s">
        <v>1735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4" ht="17.25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ht="32.25" thickBot="1" x14ac:dyDescent="0.3">
      <c r="A9" s="42" t="s">
        <v>1294</v>
      </c>
      <c r="B9" s="42" t="s">
        <v>256</v>
      </c>
      <c r="C9" s="42" t="s">
        <v>442</v>
      </c>
      <c r="D9" s="42" t="s">
        <v>56</v>
      </c>
      <c r="E9" s="42" t="s">
        <v>1295</v>
      </c>
      <c r="F9" s="42" t="s">
        <v>1296</v>
      </c>
      <c r="G9" s="42" t="s">
        <v>1297</v>
      </c>
      <c r="H9" s="42" t="s">
        <v>260</v>
      </c>
      <c r="I9" s="42" t="s">
        <v>150</v>
      </c>
      <c r="J9" s="42" t="s">
        <v>204</v>
      </c>
      <c r="K9" s="42" t="s">
        <v>1298</v>
      </c>
      <c r="L9" s="42" t="s">
        <v>247</v>
      </c>
      <c r="M9" s="42" t="s">
        <v>1161</v>
      </c>
    </row>
    <row r="10" spans="1:14" ht="16.5" x14ac:dyDescent="0.3">
      <c r="A10" s="61">
        <v>44774</v>
      </c>
      <c r="B10" s="69">
        <v>13010315</v>
      </c>
      <c r="C10" t="s">
        <v>276</v>
      </c>
      <c r="D10" t="s">
        <v>277</v>
      </c>
      <c r="E10" s="62"/>
      <c r="F10" s="62" t="s">
        <v>1485</v>
      </c>
      <c r="G10" s="62" t="s">
        <v>1595</v>
      </c>
      <c r="H10" s="4">
        <v>3000633095</v>
      </c>
      <c r="I10" s="62" t="s">
        <v>1596</v>
      </c>
      <c r="J10" s="64" t="s">
        <v>1597</v>
      </c>
      <c r="K10" s="4">
        <v>104</v>
      </c>
      <c r="L10" s="11">
        <v>1669564</v>
      </c>
      <c r="M10" s="11">
        <v>16053.5</v>
      </c>
      <c r="N10" s="14"/>
    </row>
    <row r="11" spans="1:14" ht="16.5" x14ac:dyDescent="0.3">
      <c r="A11" s="61">
        <v>44776</v>
      </c>
      <c r="B11" s="69">
        <v>13010132</v>
      </c>
      <c r="C11" t="s">
        <v>642</v>
      </c>
      <c r="D11" t="s">
        <v>643</v>
      </c>
      <c r="E11" s="63"/>
      <c r="F11" s="65" t="s">
        <v>1485</v>
      </c>
      <c r="G11" s="63" t="s">
        <v>1736</v>
      </c>
      <c r="H11" s="5">
        <v>10427</v>
      </c>
      <c r="I11" s="63" t="s">
        <v>1737</v>
      </c>
      <c r="J11" s="66" t="s">
        <v>1600</v>
      </c>
      <c r="K11" s="5">
        <v>40</v>
      </c>
      <c r="L11" s="12">
        <v>345898</v>
      </c>
      <c r="M11" s="12">
        <v>8647.4500000000007</v>
      </c>
      <c r="N11" s="14"/>
    </row>
    <row r="12" spans="1:14" ht="16.5" x14ac:dyDescent="0.3">
      <c r="A12" s="61">
        <v>44776</v>
      </c>
      <c r="B12" s="69">
        <v>13011044</v>
      </c>
      <c r="C12" t="s">
        <v>327</v>
      </c>
      <c r="D12" t="s">
        <v>328</v>
      </c>
      <c r="E12" s="63"/>
      <c r="F12" s="63" t="s">
        <v>1485</v>
      </c>
      <c r="G12" s="63" t="s">
        <v>1716</v>
      </c>
      <c r="H12" s="5">
        <v>11815</v>
      </c>
      <c r="I12" s="63" t="s">
        <v>773</v>
      </c>
      <c r="J12" s="66" t="s">
        <v>1600</v>
      </c>
      <c r="K12" s="5">
        <v>180</v>
      </c>
      <c r="L12" s="12">
        <v>159.60000000000002</v>
      </c>
      <c r="M12" s="12">
        <v>0.88666666666666683</v>
      </c>
      <c r="N12" s="14"/>
    </row>
    <row r="13" spans="1:14" ht="16.5" x14ac:dyDescent="0.3">
      <c r="A13" s="61">
        <v>44776</v>
      </c>
      <c r="B13" s="69">
        <v>13010368</v>
      </c>
      <c r="C13" t="s">
        <v>1615</v>
      </c>
      <c r="D13" t="s">
        <v>1616</v>
      </c>
      <c r="E13" s="63"/>
      <c r="F13" s="63" t="s">
        <v>1485</v>
      </c>
      <c r="G13" s="63" t="s">
        <v>1617</v>
      </c>
      <c r="H13" s="5">
        <v>325</v>
      </c>
      <c r="I13" s="63" t="s">
        <v>1618</v>
      </c>
      <c r="J13" s="66" t="s">
        <v>1619</v>
      </c>
      <c r="K13" s="5">
        <v>1</v>
      </c>
      <c r="L13" s="12">
        <v>866227.86</v>
      </c>
      <c r="M13" s="12">
        <v>866227.86</v>
      </c>
      <c r="N13" s="14"/>
    </row>
    <row r="14" spans="1:14" ht="16.5" x14ac:dyDescent="0.3">
      <c r="A14" s="61">
        <v>44777</v>
      </c>
      <c r="B14" s="69">
        <v>13010196</v>
      </c>
      <c r="C14" t="s">
        <v>1190</v>
      </c>
      <c r="D14" t="s">
        <v>1191</v>
      </c>
      <c r="E14" s="63"/>
      <c r="F14" s="63" t="s">
        <v>1485</v>
      </c>
      <c r="G14" s="63" t="s">
        <v>1738</v>
      </c>
      <c r="H14" s="5" t="s">
        <v>1739</v>
      </c>
      <c r="I14" s="63" t="s">
        <v>1740</v>
      </c>
      <c r="J14" s="66" t="s">
        <v>1669</v>
      </c>
      <c r="K14" s="5">
        <v>1</v>
      </c>
      <c r="L14" s="12">
        <v>52000</v>
      </c>
      <c r="M14" s="12">
        <v>52000</v>
      </c>
      <c r="N14" s="14"/>
    </row>
    <row r="15" spans="1:14" ht="16.5" x14ac:dyDescent="0.3">
      <c r="A15" s="61">
        <v>44777</v>
      </c>
      <c r="B15" s="69">
        <v>13010303</v>
      </c>
      <c r="C15" t="s">
        <v>1350</v>
      </c>
      <c r="D15" t="s">
        <v>1351</v>
      </c>
      <c r="E15" s="63"/>
      <c r="F15" s="63" t="s">
        <v>1485</v>
      </c>
      <c r="G15" s="63" t="s">
        <v>1352</v>
      </c>
      <c r="H15" s="5">
        <v>12538</v>
      </c>
      <c r="I15" s="63" t="s">
        <v>1353</v>
      </c>
      <c r="J15" s="66" t="s">
        <v>1164</v>
      </c>
      <c r="K15" s="5">
        <v>1</v>
      </c>
      <c r="L15" s="12">
        <v>63250</v>
      </c>
      <c r="M15" s="12">
        <v>63250</v>
      </c>
      <c r="N15" s="14"/>
    </row>
    <row r="16" spans="1:14" ht="16.5" x14ac:dyDescent="0.3">
      <c r="A16" s="61">
        <v>44778</v>
      </c>
      <c r="B16" s="69">
        <v>13010209</v>
      </c>
      <c r="C16" t="s">
        <v>46</v>
      </c>
      <c r="D16" t="s">
        <v>126</v>
      </c>
      <c r="E16" s="63"/>
      <c r="F16" s="63" t="s">
        <v>1485</v>
      </c>
      <c r="G16" s="63" t="s">
        <v>1656</v>
      </c>
      <c r="H16" s="5">
        <v>1360</v>
      </c>
      <c r="I16" s="63" t="s">
        <v>1741</v>
      </c>
      <c r="J16" s="66" t="s">
        <v>1742</v>
      </c>
      <c r="K16" s="5">
        <v>5</v>
      </c>
      <c r="L16" s="12">
        <v>565.79999999999995</v>
      </c>
      <c r="M16" s="12">
        <v>113.16</v>
      </c>
      <c r="N16" s="14"/>
    </row>
    <row r="17" spans="1:14" ht="16.5" x14ac:dyDescent="0.3">
      <c r="A17" s="61">
        <v>44778</v>
      </c>
      <c r="B17" s="69">
        <v>13011000</v>
      </c>
      <c r="C17" t="s">
        <v>4</v>
      </c>
      <c r="D17" t="s">
        <v>60</v>
      </c>
      <c r="E17" s="63"/>
      <c r="F17" s="63" t="s">
        <v>1485</v>
      </c>
      <c r="G17" s="63" t="s">
        <v>274</v>
      </c>
      <c r="H17" s="5">
        <v>201223</v>
      </c>
      <c r="I17" s="63" t="s">
        <v>154</v>
      </c>
      <c r="J17" s="66" t="s">
        <v>865</v>
      </c>
      <c r="K17" s="5">
        <v>34</v>
      </c>
      <c r="L17" s="12">
        <v>67629.399999999994</v>
      </c>
      <c r="M17" s="12">
        <v>1989.1</v>
      </c>
      <c r="N17" s="14"/>
    </row>
    <row r="18" spans="1:14" ht="16.5" x14ac:dyDescent="0.3">
      <c r="A18" s="61">
        <v>44781</v>
      </c>
      <c r="B18" s="69">
        <v>13011018</v>
      </c>
      <c r="C18" t="s">
        <v>1182</v>
      </c>
      <c r="D18" t="s">
        <v>1183</v>
      </c>
      <c r="E18" s="63"/>
      <c r="F18" s="63" t="s">
        <v>1485</v>
      </c>
      <c r="G18" s="63" t="s">
        <v>1639</v>
      </c>
      <c r="H18" s="5">
        <v>60988953</v>
      </c>
      <c r="I18" s="63" t="s">
        <v>914</v>
      </c>
      <c r="J18" s="66" t="s">
        <v>475</v>
      </c>
      <c r="K18" s="5">
        <v>80</v>
      </c>
      <c r="L18" s="12">
        <v>2944.8</v>
      </c>
      <c r="M18" s="12">
        <v>36.81</v>
      </c>
      <c r="N18" s="14"/>
    </row>
    <row r="19" spans="1:14" ht="16.5" x14ac:dyDescent="0.3">
      <c r="A19" s="61">
        <v>44781</v>
      </c>
      <c r="B19" s="69">
        <v>13010688</v>
      </c>
      <c r="C19" t="s">
        <v>818</v>
      </c>
      <c r="D19" t="s">
        <v>819</v>
      </c>
      <c r="E19" s="63"/>
      <c r="F19" s="63" t="s">
        <v>1485</v>
      </c>
      <c r="G19" s="63" t="s">
        <v>1743</v>
      </c>
      <c r="H19" s="5">
        <v>60988954</v>
      </c>
      <c r="I19" s="63" t="s">
        <v>181</v>
      </c>
      <c r="J19" s="66" t="s">
        <v>475</v>
      </c>
      <c r="K19" s="5">
        <v>37</v>
      </c>
      <c r="L19" s="12">
        <v>10482.469999999999</v>
      </c>
      <c r="M19" s="12">
        <v>283.31</v>
      </c>
      <c r="N19" s="14"/>
    </row>
    <row r="20" spans="1:14" ht="16.5" x14ac:dyDescent="0.3">
      <c r="A20" s="61">
        <v>44782</v>
      </c>
      <c r="B20" s="69">
        <v>13010443</v>
      </c>
      <c r="C20" t="s">
        <v>793</v>
      </c>
      <c r="D20" t="s">
        <v>794</v>
      </c>
      <c r="E20" s="63"/>
      <c r="F20" s="63" t="s">
        <v>1485</v>
      </c>
      <c r="G20" s="63" t="s">
        <v>1604</v>
      </c>
      <c r="H20" s="5">
        <v>12105341</v>
      </c>
      <c r="I20" s="63" t="s">
        <v>1744</v>
      </c>
      <c r="J20" s="66" t="s">
        <v>1692</v>
      </c>
      <c r="K20" s="5">
        <v>12</v>
      </c>
      <c r="L20" s="12">
        <v>207720</v>
      </c>
      <c r="M20" s="12">
        <v>17310</v>
      </c>
      <c r="N20" s="14"/>
    </row>
    <row r="21" spans="1:14" ht="16.5" x14ac:dyDescent="0.3">
      <c r="A21" s="61">
        <v>44782</v>
      </c>
      <c r="B21" s="69">
        <v>13011087</v>
      </c>
      <c r="C21" t="s">
        <v>797</v>
      </c>
      <c r="D21" t="s">
        <v>798</v>
      </c>
      <c r="E21" s="63"/>
      <c r="F21" s="63" t="s">
        <v>1485</v>
      </c>
      <c r="G21" s="63" t="s">
        <v>1604</v>
      </c>
      <c r="H21" s="5">
        <v>12105341</v>
      </c>
      <c r="I21" s="63" t="s">
        <v>1744</v>
      </c>
      <c r="J21" s="66" t="s">
        <v>1692</v>
      </c>
      <c r="K21" s="5">
        <v>3</v>
      </c>
      <c r="L21" s="12">
        <v>25965</v>
      </c>
      <c r="M21" s="12">
        <v>8655</v>
      </c>
      <c r="N21" s="14"/>
    </row>
    <row r="22" spans="1:14" ht="16.5" x14ac:dyDescent="0.3">
      <c r="A22" s="61">
        <v>44782</v>
      </c>
      <c r="B22" s="69">
        <v>13010301</v>
      </c>
      <c r="C22" t="s">
        <v>1745</v>
      </c>
      <c r="D22" t="s">
        <v>1746</v>
      </c>
      <c r="E22" s="63"/>
      <c r="F22" s="63" t="s">
        <v>1485</v>
      </c>
      <c r="G22" s="63" t="s">
        <v>1374</v>
      </c>
      <c r="H22" s="5">
        <v>4184</v>
      </c>
      <c r="I22" s="63" t="s">
        <v>1375</v>
      </c>
      <c r="J22" s="66" t="s">
        <v>778</v>
      </c>
      <c r="K22" s="5">
        <v>15</v>
      </c>
      <c r="L22" s="12">
        <v>85020</v>
      </c>
      <c r="M22" s="12">
        <v>5668</v>
      </c>
      <c r="N22" s="14"/>
    </row>
    <row r="23" spans="1:14" ht="16.5" x14ac:dyDescent="0.3">
      <c r="A23" s="61">
        <v>44782</v>
      </c>
      <c r="B23" s="69">
        <v>13010196</v>
      </c>
      <c r="C23" t="s">
        <v>1190</v>
      </c>
      <c r="D23" t="s">
        <v>1747</v>
      </c>
      <c r="E23" s="63"/>
      <c r="F23" s="63" t="s">
        <v>1485</v>
      </c>
      <c r="G23" s="63" t="s">
        <v>1738</v>
      </c>
      <c r="H23" s="5">
        <v>12</v>
      </c>
      <c r="I23" s="63" t="s">
        <v>1740</v>
      </c>
      <c r="J23" s="66" t="s">
        <v>1669</v>
      </c>
      <c r="K23" s="5">
        <v>30</v>
      </c>
      <c r="L23" s="12">
        <v>12000</v>
      </c>
      <c r="M23" s="12">
        <v>400</v>
      </c>
      <c r="N23" s="14"/>
    </row>
    <row r="24" spans="1:14" ht="16.5" x14ac:dyDescent="0.3">
      <c r="A24" s="61">
        <v>44782</v>
      </c>
      <c r="B24" s="69">
        <v>13010192</v>
      </c>
      <c r="C24" t="s">
        <v>1748</v>
      </c>
      <c r="D24" t="s">
        <v>1749</v>
      </c>
      <c r="E24" s="63"/>
      <c r="F24" s="63" t="s">
        <v>1485</v>
      </c>
      <c r="G24" s="63" t="s">
        <v>1738</v>
      </c>
      <c r="H24" s="5">
        <v>3</v>
      </c>
      <c r="I24" s="63" t="s">
        <v>1740</v>
      </c>
      <c r="J24" s="66" t="s">
        <v>1669</v>
      </c>
      <c r="K24" s="5">
        <v>144</v>
      </c>
      <c r="L24" s="12">
        <v>216000</v>
      </c>
      <c r="M24" s="12">
        <v>1500</v>
      </c>
      <c r="N24" s="14"/>
    </row>
    <row r="25" spans="1:14" ht="16.5" x14ac:dyDescent="0.3">
      <c r="A25" s="61">
        <v>44782</v>
      </c>
      <c r="B25" s="69">
        <v>13010213</v>
      </c>
      <c r="C25" t="s">
        <v>1750</v>
      </c>
      <c r="D25" t="s">
        <v>1751</v>
      </c>
      <c r="E25" s="63"/>
      <c r="F25" s="63" t="s">
        <v>1485</v>
      </c>
      <c r="G25" s="63" t="s">
        <v>1738</v>
      </c>
      <c r="H25" s="5">
        <v>13</v>
      </c>
      <c r="I25" s="63" t="s">
        <v>1740</v>
      </c>
      <c r="J25" s="66" t="s">
        <v>1669</v>
      </c>
      <c r="K25" s="5">
        <v>8</v>
      </c>
      <c r="L25" s="12">
        <v>15120</v>
      </c>
      <c r="M25" s="12">
        <v>1890</v>
      </c>
      <c r="N25" s="14"/>
    </row>
    <row r="26" spans="1:14" ht="16.5" x14ac:dyDescent="0.3">
      <c r="A26" s="61">
        <v>44783</v>
      </c>
      <c r="B26" s="69">
        <v>13010455</v>
      </c>
      <c r="C26" t="s">
        <v>1200</v>
      </c>
      <c r="D26" t="s">
        <v>1201</v>
      </c>
      <c r="E26" s="63"/>
      <c r="F26" s="63" t="s">
        <v>1485</v>
      </c>
      <c r="G26" s="63" t="s">
        <v>279</v>
      </c>
      <c r="H26" s="5">
        <v>2000080168</v>
      </c>
      <c r="I26" s="63" t="s">
        <v>1202</v>
      </c>
      <c r="J26" s="66" t="s">
        <v>1194</v>
      </c>
      <c r="K26" s="5">
        <v>14</v>
      </c>
      <c r="L26" s="12">
        <v>204171.24</v>
      </c>
      <c r="M26" s="12">
        <v>14583.66</v>
      </c>
      <c r="N26" s="14"/>
    </row>
    <row r="27" spans="1:14" ht="16.5" x14ac:dyDescent="0.3">
      <c r="A27" s="61">
        <v>44783</v>
      </c>
      <c r="B27" s="69">
        <v>13010474</v>
      </c>
      <c r="C27" t="s">
        <v>664</v>
      </c>
      <c r="D27" t="s">
        <v>665</v>
      </c>
      <c r="E27" s="63"/>
      <c r="F27" s="63" t="s">
        <v>1485</v>
      </c>
      <c r="G27" s="63" t="s">
        <v>1614</v>
      </c>
      <c r="H27" s="5">
        <v>10756</v>
      </c>
      <c r="I27" s="63" t="s">
        <v>638</v>
      </c>
      <c r="J27" s="66" t="s">
        <v>1600</v>
      </c>
      <c r="K27" s="5">
        <v>46</v>
      </c>
      <c r="L27" s="12">
        <v>273889.98</v>
      </c>
      <c r="M27" s="12">
        <v>5954.1299999999992</v>
      </c>
      <c r="N27" s="14"/>
    </row>
    <row r="28" spans="1:14" ht="16.5" x14ac:dyDescent="0.3">
      <c r="A28" s="61">
        <v>44783</v>
      </c>
      <c r="B28" s="69">
        <v>13010752</v>
      </c>
      <c r="C28" t="s">
        <v>314</v>
      </c>
      <c r="D28" t="s">
        <v>315</v>
      </c>
      <c r="E28" s="63"/>
      <c r="F28" s="63" t="s">
        <v>1485</v>
      </c>
      <c r="G28" s="63" t="s">
        <v>1193</v>
      </c>
      <c r="H28" s="5">
        <v>10755</v>
      </c>
      <c r="I28" s="63" t="s">
        <v>1192</v>
      </c>
      <c r="J28" s="66" t="s">
        <v>1600</v>
      </c>
      <c r="K28" s="5">
        <v>38</v>
      </c>
      <c r="L28" s="12">
        <v>534644.42000000004</v>
      </c>
      <c r="M28" s="12">
        <v>14069.590000000002</v>
      </c>
      <c r="N28" s="14"/>
    </row>
    <row r="29" spans="1:14" ht="16.5" x14ac:dyDescent="0.3">
      <c r="A29" s="61">
        <v>44784</v>
      </c>
      <c r="B29" s="69">
        <v>13010187</v>
      </c>
      <c r="C29" t="s">
        <v>1752</v>
      </c>
      <c r="D29" t="s">
        <v>1753</v>
      </c>
      <c r="E29" s="63"/>
      <c r="F29" s="63" t="s">
        <v>1485</v>
      </c>
      <c r="G29" s="63" t="s">
        <v>1754</v>
      </c>
      <c r="H29" s="5" t="s">
        <v>1755</v>
      </c>
      <c r="I29" s="63" t="s">
        <v>1756</v>
      </c>
      <c r="J29" s="66" t="s">
        <v>214</v>
      </c>
      <c r="K29" s="5">
        <v>42</v>
      </c>
      <c r="L29" s="12">
        <v>17850</v>
      </c>
      <c r="M29" s="12">
        <v>425</v>
      </c>
      <c r="N29" s="14"/>
    </row>
    <row r="30" spans="1:14" ht="16.5" x14ac:dyDescent="0.3">
      <c r="A30" s="61">
        <v>44790</v>
      </c>
      <c r="B30" s="69">
        <v>13011035</v>
      </c>
      <c r="C30" t="s">
        <v>1757</v>
      </c>
      <c r="D30" t="s">
        <v>1758</v>
      </c>
      <c r="E30" s="63"/>
      <c r="F30" s="63" t="s">
        <v>1485</v>
      </c>
      <c r="G30" s="63" t="s">
        <v>1716</v>
      </c>
      <c r="H30" s="5">
        <v>110065350</v>
      </c>
      <c r="I30" s="63" t="s">
        <v>1759</v>
      </c>
      <c r="J30" s="66" t="s">
        <v>964</v>
      </c>
      <c r="K30" s="5">
        <v>75</v>
      </c>
      <c r="L30" s="12">
        <v>20625</v>
      </c>
      <c r="M30" s="12">
        <v>275</v>
      </c>
      <c r="N30" s="14"/>
    </row>
    <row r="31" spans="1:14" ht="16.5" x14ac:dyDescent="0.3">
      <c r="A31" s="61">
        <v>44783</v>
      </c>
      <c r="B31" s="69">
        <v>13010188</v>
      </c>
      <c r="C31" t="s">
        <v>1760</v>
      </c>
      <c r="D31" t="s">
        <v>1761</v>
      </c>
      <c r="E31" s="63"/>
      <c r="F31" s="63" t="s">
        <v>1485</v>
      </c>
      <c r="G31" s="63" t="s">
        <v>1762</v>
      </c>
      <c r="H31" s="5" t="s">
        <v>1763</v>
      </c>
      <c r="I31" s="63" t="s">
        <v>1764</v>
      </c>
      <c r="J31" s="66" t="s">
        <v>1765</v>
      </c>
      <c r="K31" s="5">
        <v>59</v>
      </c>
      <c r="L31" s="12">
        <v>10207</v>
      </c>
      <c r="M31" s="12">
        <v>173</v>
      </c>
      <c r="N31" s="14"/>
    </row>
    <row r="32" spans="1:14" ht="16.5" x14ac:dyDescent="0.3">
      <c r="A32" s="61">
        <v>44783</v>
      </c>
      <c r="B32" s="69">
        <v>13010197</v>
      </c>
      <c r="C32" t="s">
        <v>1766</v>
      </c>
      <c r="D32" t="s">
        <v>1767</v>
      </c>
      <c r="E32" s="63"/>
      <c r="F32" s="63" t="s">
        <v>1485</v>
      </c>
      <c r="G32" s="63" t="s">
        <v>1762</v>
      </c>
      <c r="H32" s="5" t="s">
        <v>1768</v>
      </c>
      <c r="I32" s="63" t="s">
        <v>1764</v>
      </c>
      <c r="J32" s="66" t="s">
        <v>1765</v>
      </c>
      <c r="K32" s="5">
        <v>66</v>
      </c>
      <c r="L32" s="12">
        <v>14549.699999999999</v>
      </c>
      <c r="M32" s="12">
        <v>220.45</v>
      </c>
      <c r="N32" s="14"/>
    </row>
    <row r="33" spans="1:14" ht="16.5" x14ac:dyDescent="0.3">
      <c r="A33" s="61">
        <v>44783</v>
      </c>
      <c r="B33" s="69">
        <v>13010189</v>
      </c>
      <c r="C33" t="s">
        <v>12</v>
      </c>
      <c r="D33" t="s">
        <v>69</v>
      </c>
      <c r="E33" s="63"/>
      <c r="F33" s="63" t="s">
        <v>1485</v>
      </c>
      <c r="G33" s="63" t="s">
        <v>1762</v>
      </c>
      <c r="H33" s="5" t="s">
        <v>1769</v>
      </c>
      <c r="I33" s="63" t="s">
        <v>1764</v>
      </c>
      <c r="J33" s="66" t="s">
        <v>1765</v>
      </c>
      <c r="K33" s="5">
        <v>188</v>
      </c>
      <c r="L33" s="12">
        <v>29187</v>
      </c>
      <c r="M33" s="12">
        <v>155.25</v>
      </c>
      <c r="N33" s="14"/>
    </row>
    <row r="34" spans="1:14" ht="16.5" x14ac:dyDescent="0.3">
      <c r="A34" s="61">
        <v>44792</v>
      </c>
      <c r="B34" s="69">
        <v>13010448</v>
      </c>
      <c r="C34" t="s">
        <v>1770</v>
      </c>
      <c r="D34" t="s">
        <v>1771</v>
      </c>
      <c r="E34" s="63"/>
      <c r="F34" s="63" t="s">
        <v>1485</v>
      </c>
      <c r="G34" s="63" t="s">
        <v>1772</v>
      </c>
      <c r="H34" s="5">
        <v>772310</v>
      </c>
      <c r="I34" s="63" t="s">
        <v>1773</v>
      </c>
      <c r="J34" s="66" t="s">
        <v>1597</v>
      </c>
      <c r="K34" s="5">
        <v>30</v>
      </c>
      <c r="L34" s="12">
        <v>132436.80000000002</v>
      </c>
      <c r="M34" s="12">
        <v>4414.5600000000004</v>
      </c>
      <c r="N34" s="14"/>
    </row>
    <row r="35" spans="1:14" ht="16.5" x14ac:dyDescent="0.3">
      <c r="A35" s="61">
        <v>44795</v>
      </c>
      <c r="B35" s="69">
        <v>13010196</v>
      </c>
      <c r="C35" t="s">
        <v>1190</v>
      </c>
      <c r="D35" t="s">
        <v>1191</v>
      </c>
      <c r="E35" s="63"/>
      <c r="F35" s="63" t="s">
        <v>1485</v>
      </c>
      <c r="G35" s="63" t="s">
        <v>1738</v>
      </c>
      <c r="H35" s="5">
        <v>9</v>
      </c>
      <c r="I35" s="63" t="s">
        <v>1740</v>
      </c>
      <c r="J35" s="66" t="s">
        <v>1669</v>
      </c>
      <c r="K35" s="5">
        <v>58</v>
      </c>
      <c r="L35" s="12">
        <v>23200</v>
      </c>
      <c r="M35" s="12">
        <v>400</v>
      </c>
      <c r="N35" s="14"/>
    </row>
    <row r="36" spans="1:14" ht="16.5" x14ac:dyDescent="0.3">
      <c r="A36" s="61">
        <v>44798</v>
      </c>
      <c r="B36" s="69">
        <v>13010537</v>
      </c>
      <c r="C36" t="s">
        <v>876</v>
      </c>
      <c r="D36" t="s">
        <v>877</v>
      </c>
      <c r="E36" s="63"/>
      <c r="F36" s="63" t="s">
        <v>1485</v>
      </c>
      <c r="G36" s="63" t="s">
        <v>1621</v>
      </c>
      <c r="H36" s="5">
        <v>12864</v>
      </c>
      <c r="I36" s="63" t="s">
        <v>1521</v>
      </c>
      <c r="J36" s="66" t="s">
        <v>1774</v>
      </c>
      <c r="K36" s="5">
        <v>40</v>
      </c>
      <c r="L36" s="12">
        <v>207920</v>
      </c>
      <c r="M36" s="12">
        <v>5198</v>
      </c>
      <c r="N36" s="14"/>
    </row>
    <row r="37" spans="1:14" ht="16.5" x14ac:dyDescent="0.3">
      <c r="A37" s="61">
        <v>44799</v>
      </c>
      <c r="B37" s="69">
        <v>13010278</v>
      </c>
      <c r="C37" t="s">
        <v>47</v>
      </c>
      <c r="D37" t="s">
        <v>127</v>
      </c>
      <c r="E37" s="63"/>
      <c r="F37" s="63" t="s">
        <v>1485</v>
      </c>
      <c r="G37" s="63" t="s">
        <v>1775</v>
      </c>
      <c r="H37" s="5">
        <v>3030065204</v>
      </c>
      <c r="I37" s="63" t="s">
        <v>1776</v>
      </c>
      <c r="J37" s="66" t="s">
        <v>1777</v>
      </c>
      <c r="K37" s="5">
        <v>50</v>
      </c>
      <c r="L37" s="12">
        <v>569381</v>
      </c>
      <c r="M37" s="12">
        <v>11387.62</v>
      </c>
      <c r="N37" s="14"/>
    </row>
    <row r="38" spans="1:14" ht="16.5" x14ac:dyDescent="0.3">
      <c r="A38" s="61">
        <v>44799</v>
      </c>
      <c r="B38" s="69">
        <v>13011111</v>
      </c>
      <c r="C38" t="s">
        <v>775</v>
      </c>
      <c r="D38" t="s">
        <v>776</v>
      </c>
      <c r="E38" s="63"/>
      <c r="F38" s="63" t="s">
        <v>1485</v>
      </c>
      <c r="G38" s="63" t="s">
        <v>1716</v>
      </c>
      <c r="H38" s="5">
        <v>12236</v>
      </c>
      <c r="I38" s="63" t="s">
        <v>773</v>
      </c>
      <c r="J38" s="66" t="s">
        <v>771</v>
      </c>
      <c r="K38" s="5">
        <v>1800</v>
      </c>
      <c r="L38" s="12">
        <v>12042</v>
      </c>
      <c r="M38" s="12">
        <v>6.69</v>
      </c>
      <c r="N38" s="14"/>
    </row>
    <row r="39" spans="1:14" ht="16.5" x14ac:dyDescent="0.3">
      <c r="A39" s="61">
        <v>44797</v>
      </c>
      <c r="B39" s="69">
        <v>13010137</v>
      </c>
      <c r="C39" t="s">
        <v>1324</v>
      </c>
      <c r="D39" t="s">
        <v>1325</v>
      </c>
      <c r="E39" s="63"/>
      <c r="F39" s="63" t="s">
        <v>1485</v>
      </c>
      <c r="G39" s="63" t="s">
        <v>1778</v>
      </c>
      <c r="H39" s="5">
        <v>774558</v>
      </c>
      <c r="I39" s="63" t="s">
        <v>1779</v>
      </c>
      <c r="J39" s="66" t="s">
        <v>1597</v>
      </c>
      <c r="K39" s="5">
        <v>60</v>
      </c>
      <c r="L39" s="12">
        <v>147138</v>
      </c>
      <c r="M39" s="12">
        <v>2452.3000000000002</v>
      </c>
      <c r="N39" s="14"/>
    </row>
    <row r="40" spans="1:14" ht="16.5" x14ac:dyDescent="0.3">
      <c r="A40" s="61">
        <v>44797</v>
      </c>
      <c r="B40" s="69">
        <v>13011086</v>
      </c>
      <c r="C40" t="s">
        <v>30</v>
      </c>
      <c r="D40" t="s">
        <v>88</v>
      </c>
      <c r="E40" s="63"/>
      <c r="F40" s="63" t="s">
        <v>1485</v>
      </c>
      <c r="G40" s="63" t="s">
        <v>1626</v>
      </c>
      <c r="H40" s="5">
        <v>28695</v>
      </c>
      <c r="I40" s="63" t="s">
        <v>153</v>
      </c>
      <c r="J40" s="66" t="s">
        <v>207</v>
      </c>
      <c r="K40" s="5">
        <v>142</v>
      </c>
      <c r="L40" s="12">
        <v>254180</v>
      </c>
      <c r="M40" s="12">
        <v>1790</v>
      </c>
      <c r="N40" s="14"/>
    </row>
    <row r="41" spans="1:14" ht="16.5" x14ac:dyDescent="0.3">
      <c r="A41" s="61">
        <v>44803</v>
      </c>
      <c r="B41" s="69">
        <v>13017802</v>
      </c>
      <c r="C41" t="s">
        <v>1780</v>
      </c>
      <c r="D41" t="s">
        <v>1781</v>
      </c>
      <c r="E41" s="63"/>
      <c r="F41" s="63" t="s">
        <v>1485</v>
      </c>
      <c r="G41" s="63" t="s">
        <v>1782</v>
      </c>
      <c r="H41" s="5">
        <v>601798</v>
      </c>
      <c r="I41" s="63" t="s">
        <v>1783</v>
      </c>
      <c r="J41" s="66" t="s">
        <v>1765</v>
      </c>
      <c r="K41" s="5">
        <v>500</v>
      </c>
      <c r="L41" s="12">
        <v>9037</v>
      </c>
      <c r="M41" s="12">
        <v>18.074000000000002</v>
      </c>
      <c r="N41" s="14"/>
    </row>
    <row r="42" spans="1:14" ht="16.5" x14ac:dyDescent="0.3">
      <c r="A42" s="61">
        <v>44804</v>
      </c>
      <c r="B42" s="69">
        <v>13011054</v>
      </c>
      <c r="C42" t="s">
        <v>48</v>
      </c>
      <c r="D42" t="s">
        <v>128</v>
      </c>
      <c r="E42" s="63"/>
      <c r="F42" s="63" t="s">
        <v>1485</v>
      </c>
      <c r="G42" s="63" t="s">
        <v>1697</v>
      </c>
      <c r="H42" s="5">
        <v>40815</v>
      </c>
      <c r="I42" s="63" t="s">
        <v>196</v>
      </c>
      <c r="J42" s="66" t="s">
        <v>547</v>
      </c>
      <c r="K42" s="5">
        <v>140</v>
      </c>
      <c r="L42" s="12">
        <v>496.3</v>
      </c>
      <c r="M42" s="12">
        <v>3.5449999999999999</v>
      </c>
      <c r="N42" s="14"/>
    </row>
    <row r="43" spans="1:14" ht="16.5" x14ac:dyDescent="0.3">
      <c r="A43" s="61">
        <v>44804</v>
      </c>
      <c r="B43" s="69">
        <v>13010119</v>
      </c>
      <c r="C43" t="e">
        <v>#N/A</v>
      </c>
      <c r="D43" t="s">
        <v>265</v>
      </c>
      <c r="E43" s="63"/>
      <c r="F43" s="63" t="s">
        <v>1485</v>
      </c>
      <c r="G43" s="63" t="s">
        <v>1784</v>
      </c>
      <c r="H43" s="5">
        <v>52427</v>
      </c>
      <c r="I43" s="63" t="s">
        <v>1785</v>
      </c>
      <c r="J43" s="66" t="s">
        <v>1786</v>
      </c>
      <c r="K43" s="5">
        <v>5</v>
      </c>
      <c r="L43" s="12">
        <v>171</v>
      </c>
      <c r="M43" s="12">
        <v>34.200000000000003</v>
      </c>
      <c r="N43" s="14"/>
    </row>
    <row r="44" spans="1:14" ht="16.5" x14ac:dyDescent="0.3">
      <c r="A44" s="61">
        <v>44804</v>
      </c>
      <c r="B44" s="69">
        <v>13017802</v>
      </c>
      <c r="C44" t="s">
        <v>1780</v>
      </c>
      <c r="D44" t="s">
        <v>1781</v>
      </c>
      <c r="E44" s="63"/>
      <c r="F44" s="63" t="s">
        <v>1485</v>
      </c>
      <c r="G44" s="63" t="s">
        <v>1784</v>
      </c>
      <c r="H44" s="5">
        <v>52427</v>
      </c>
      <c r="I44" s="63" t="s">
        <v>1785</v>
      </c>
      <c r="J44" s="66" t="s">
        <v>1786</v>
      </c>
      <c r="K44" s="5">
        <v>5</v>
      </c>
      <c r="L44" s="12">
        <v>800</v>
      </c>
      <c r="M44" s="12">
        <v>160</v>
      </c>
      <c r="N44" s="14"/>
    </row>
    <row r="45" spans="1:14" ht="16.5" x14ac:dyDescent="0.3">
      <c r="A45" s="61">
        <v>44804</v>
      </c>
      <c r="B45" s="69">
        <v>13011048</v>
      </c>
      <c r="C45" t="s">
        <v>1787</v>
      </c>
      <c r="D45" t="s">
        <v>1788</v>
      </c>
      <c r="E45" s="63"/>
      <c r="F45" s="63" t="s">
        <v>1485</v>
      </c>
      <c r="G45" s="63" t="s">
        <v>1784</v>
      </c>
      <c r="H45" s="5">
        <v>52430</v>
      </c>
      <c r="I45" s="63" t="s">
        <v>1785</v>
      </c>
      <c r="J45" s="66" t="s">
        <v>1786</v>
      </c>
      <c r="K45" s="5">
        <v>100</v>
      </c>
      <c r="L45" s="12">
        <v>851</v>
      </c>
      <c r="M45" s="12">
        <v>8.51</v>
      </c>
      <c r="N45" s="14"/>
    </row>
    <row r="46" spans="1:14" ht="16.5" x14ac:dyDescent="0.3">
      <c r="A46" s="61">
        <v>44804</v>
      </c>
      <c r="B46" s="69">
        <v>13011049</v>
      </c>
      <c r="C46" t="s">
        <v>1789</v>
      </c>
      <c r="D46" t="s">
        <v>1790</v>
      </c>
      <c r="E46" s="63"/>
      <c r="F46" s="63" t="s">
        <v>1485</v>
      </c>
      <c r="G46" s="63" t="s">
        <v>1784</v>
      </c>
      <c r="H46" s="5">
        <v>52430</v>
      </c>
      <c r="I46" s="63" t="s">
        <v>1785</v>
      </c>
      <c r="J46" s="66" t="s">
        <v>1786</v>
      </c>
      <c r="K46" s="5">
        <v>50</v>
      </c>
      <c r="L46" s="12">
        <v>666</v>
      </c>
      <c r="M46" s="12">
        <v>13.32</v>
      </c>
      <c r="N46" s="14"/>
    </row>
    <row r="47" spans="1:14" ht="16.5" x14ac:dyDescent="0.3">
      <c r="A47" s="61">
        <v>44776</v>
      </c>
      <c r="B47" s="69">
        <v>13043181</v>
      </c>
      <c r="C47" t="e">
        <v>#N/A</v>
      </c>
      <c r="D47" t="s">
        <v>940</v>
      </c>
      <c r="E47" s="63"/>
      <c r="F47" s="63" t="s">
        <v>1485</v>
      </c>
      <c r="G47" s="63" t="s">
        <v>1791</v>
      </c>
      <c r="H47">
        <v>325</v>
      </c>
      <c r="I47" s="63" t="s">
        <v>1792</v>
      </c>
      <c r="J47" s="66" t="s">
        <v>1318</v>
      </c>
      <c r="K47" s="5">
        <v>1</v>
      </c>
      <c r="L47" s="12">
        <v>127500</v>
      </c>
      <c r="M47" s="12">
        <v>127500</v>
      </c>
      <c r="N47" s="14"/>
    </row>
    <row r="48" spans="1:14" ht="16.5" x14ac:dyDescent="0.3">
      <c r="A48" s="61">
        <v>44777</v>
      </c>
      <c r="B48" s="69">
        <v>13043122</v>
      </c>
      <c r="C48" t="s">
        <v>17</v>
      </c>
      <c r="D48" t="s">
        <v>74</v>
      </c>
      <c r="E48" s="63"/>
      <c r="F48" s="63" t="s">
        <v>1485</v>
      </c>
      <c r="G48" s="63" t="s">
        <v>1793</v>
      </c>
      <c r="H48">
        <v>30022</v>
      </c>
      <c r="I48" s="63" t="s">
        <v>1154</v>
      </c>
      <c r="J48" s="66" t="s">
        <v>218</v>
      </c>
      <c r="K48" s="5">
        <v>1</v>
      </c>
      <c r="L48" s="12">
        <v>3400</v>
      </c>
      <c r="M48" s="12">
        <v>3400</v>
      </c>
      <c r="N48" s="14"/>
    </row>
    <row r="49" spans="1:14" ht="16.5" x14ac:dyDescent="0.3">
      <c r="A49" s="61">
        <v>44777</v>
      </c>
      <c r="B49" s="69">
        <v>13043122</v>
      </c>
      <c r="C49" t="s">
        <v>17</v>
      </c>
      <c r="D49" t="s">
        <v>74</v>
      </c>
      <c r="E49" s="63"/>
      <c r="F49" s="63" t="s">
        <v>1485</v>
      </c>
      <c r="G49" s="63" t="s">
        <v>1793</v>
      </c>
      <c r="H49">
        <v>30022</v>
      </c>
      <c r="I49" s="63" t="s">
        <v>1154</v>
      </c>
      <c r="J49" s="66" t="s">
        <v>218</v>
      </c>
      <c r="K49" s="5">
        <v>1</v>
      </c>
      <c r="L49" s="12">
        <v>3400</v>
      </c>
      <c r="M49" s="12">
        <v>3400</v>
      </c>
      <c r="N49" s="14"/>
    </row>
    <row r="50" spans="1:14" ht="16.5" x14ac:dyDescent="0.3">
      <c r="A50" s="61">
        <v>44783</v>
      </c>
      <c r="B50" s="69">
        <v>13041043</v>
      </c>
      <c r="C50" t="s">
        <v>21</v>
      </c>
      <c r="D50" t="s">
        <v>78</v>
      </c>
      <c r="E50" s="63"/>
      <c r="F50" s="63" t="s">
        <v>1485</v>
      </c>
      <c r="G50" s="63" t="s">
        <v>1743</v>
      </c>
      <c r="H50">
        <v>22550</v>
      </c>
      <c r="I50" s="63" t="s">
        <v>163</v>
      </c>
      <c r="J50" s="66" t="s">
        <v>1694</v>
      </c>
      <c r="K50" s="5">
        <v>600</v>
      </c>
      <c r="L50" s="12">
        <v>114</v>
      </c>
      <c r="M50" s="12">
        <v>0.19</v>
      </c>
      <c r="N50" s="14"/>
    </row>
    <row r="51" spans="1:14" ht="16.5" x14ac:dyDescent="0.3">
      <c r="A51" s="61">
        <v>44783</v>
      </c>
      <c r="B51" s="69">
        <v>13041025</v>
      </c>
      <c r="C51" t="s">
        <v>20</v>
      </c>
      <c r="D51" t="s">
        <v>77</v>
      </c>
      <c r="E51" s="63"/>
      <c r="F51" s="63" t="s">
        <v>1485</v>
      </c>
      <c r="G51" s="63" t="s">
        <v>1743</v>
      </c>
      <c r="H51">
        <v>22550</v>
      </c>
      <c r="I51" s="63" t="s">
        <v>163</v>
      </c>
      <c r="J51" s="66" t="s">
        <v>1694</v>
      </c>
      <c r="K51" s="5">
        <v>1200</v>
      </c>
      <c r="L51" s="12">
        <v>1300</v>
      </c>
      <c r="M51" s="12">
        <v>1.0833333333333333</v>
      </c>
      <c r="N51" s="14"/>
    </row>
    <row r="52" spans="1:14" ht="16.5" x14ac:dyDescent="0.3">
      <c r="A52" s="61">
        <v>44783</v>
      </c>
      <c r="B52" s="69">
        <v>13041498</v>
      </c>
      <c r="C52" t="s">
        <v>22</v>
      </c>
      <c r="D52" t="s">
        <v>79</v>
      </c>
      <c r="E52" s="63"/>
      <c r="F52" s="63" t="s">
        <v>1485</v>
      </c>
      <c r="G52" s="63" t="s">
        <v>1743</v>
      </c>
      <c r="H52">
        <v>22550</v>
      </c>
      <c r="I52" s="63" t="s">
        <v>163</v>
      </c>
      <c r="J52" s="66" t="s">
        <v>1694</v>
      </c>
      <c r="K52" s="5">
        <v>500</v>
      </c>
      <c r="L52" s="12">
        <v>6500</v>
      </c>
      <c r="M52" s="12">
        <v>13</v>
      </c>
      <c r="N52" s="14"/>
    </row>
    <row r="53" spans="1:14" ht="16.5" x14ac:dyDescent="0.3">
      <c r="A53" s="61">
        <v>44783</v>
      </c>
      <c r="B53" s="69">
        <v>13042432</v>
      </c>
      <c r="C53" t="s">
        <v>23</v>
      </c>
      <c r="D53" t="s">
        <v>80</v>
      </c>
      <c r="E53" s="63"/>
      <c r="F53" s="63" t="s">
        <v>1485</v>
      </c>
      <c r="G53" s="63" t="s">
        <v>1743</v>
      </c>
      <c r="H53">
        <v>22550</v>
      </c>
      <c r="I53" s="63" t="s">
        <v>163</v>
      </c>
      <c r="J53" s="66" t="s">
        <v>1694</v>
      </c>
      <c r="K53" s="5">
        <v>20</v>
      </c>
      <c r="L53" s="12">
        <v>76</v>
      </c>
      <c r="M53" s="12">
        <v>3.8</v>
      </c>
      <c r="N53" s="14"/>
    </row>
    <row r="54" spans="1:14" ht="16.5" x14ac:dyDescent="0.3">
      <c r="A54" s="61">
        <v>44789</v>
      </c>
      <c r="B54" s="69">
        <v>13041872</v>
      </c>
      <c r="C54" t="s">
        <v>53</v>
      </c>
      <c r="D54" t="s">
        <v>133</v>
      </c>
      <c r="E54" s="63"/>
      <c r="F54" s="63" t="s">
        <v>1485</v>
      </c>
      <c r="G54" s="63" t="s">
        <v>1794</v>
      </c>
      <c r="H54">
        <v>69926</v>
      </c>
      <c r="I54" s="63" t="s">
        <v>199</v>
      </c>
      <c r="J54" s="66" t="s">
        <v>1419</v>
      </c>
      <c r="K54" s="5">
        <v>3</v>
      </c>
      <c r="L54" s="12">
        <v>93.15</v>
      </c>
      <c r="M54" s="12">
        <v>31.05</v>
      </c>
      <c r="N54" s="14"/>
    </row>
    <row r="55" spans="1:14" ht="16.5" x14ac:dyDescent="0.3">
      <c r="A55" s="61">
        <v>44798</v>
      </c>
      <c r="B55" s="69">
        <v>13043520</v>
      </c>
      <c r="C55" t="s">
        <v>977</v>
      </c>
      <c r="D55" t="s">
        <v>978</v>
      </c>
      <c r="E55" s="63"/>
      <c r="F55" s="63" t="s">
        <v>1485</v>
      </c>
      <c r="G55" s="63" t="s">
        <v>1627</v>
      </c>
      <c r="H55">
        <v>6000069617</v>
      </c>
      <c r="I55" s="63" t="s">
        <v>723</v>
      </c>
      <c r="J55" s="66" t="s">
        <v>1628</v>
      </c>
      <c r="K55" s="5">
        <v>300</v>
      </c>
      <c r="L55" s="12">
        <v>242</v>
      </c>
      <c r="M55" s="12">
        <v>0.80666666666666664</v>
      </c>
      <c r="N55" s="14"/>
    </row>
    <row r="56" spans="1:14" ht="16.5" x14ac:dyDescent="0.3">
      <c r="A56" s="61">
        <v>44798</v>
      </c>
      <c r="B56" s="69">
        <v>13041868</v>
      </c>
      <c r="C56" t="s">
        <v>1795</v>
      </c>
      <c r="D56" t="s">
        <v>1796</v>
      </c>
      <c r="E56" s="63"/>
      <c r="F56" s="63" t="s">
        <v>1485</v>
      </c>
      <c r="G56" s="63" t="s">
        <v>1626</v>
      </c>
      <c r="H56">
        <v>970092664</v>
      </c>
      <c r="I56" s="63" t="s">
        <v>1422</v>
      </c>
      <c r="J56" s="66" t="s">
        <v>1423</v>
      </c>
      <c r="K56" s="5">
        <v>600</v>
      </c>
      <c r="L56" s="12">
        <v>825</v>
      </c>
      <c r="M56" s="12">
        <v>1.375</v>
      </c>
      <c r="N56" s="14"/>
    </row>
    <row r="57" spans="1:14" ht="16.5" x14ac:dyDescent="0.3">
      <c r="A57" s="61">
        <v>44797</v>
      </c>
      <c r="B57" s="69">
        <v>13043139</v>
      </c>
      <c r="C57" t="s">
        <v>1797</v>
      </c>
      <c r="D57" t="s">
        <v>1798</v>
      </c>
      <c r="E57" s="63"/>
      <c r="F57" s="63" t="s">
        <v>1485</v>
      </c>
      <c r="G57" s="63" t="s">
        <v>1799</v>
      </c>
      <c r="H57">
        <v>774557</v>
      </c>
      <c r="I57" s="63" t="s">
        <v>1800</v>
      </c>
      <c r="J57" s="66" t="s">
        <v>1801</v>
      </c>
      <c r="K57" s="5">
        <v>10</v>
      </c>
      <c r="L57" s="12">
        <v>7328.6</v>
      </c>
      <c r="M57" s="12">
        <v>732.86</v>
      </c>
      <c r="N57" s="14"/>
    </row>
    <row r="58" spans="1:14" ht="16.5" x14ac:dyDescent="0.3">
      <c r="A58" s="61">
        <v>44803</v>
      </c>
      <c r="B58" s="69">
        <v>13043133</v>
      </c>
      <c r="C58" t="s">
        <v>1802</v>
      </c>
      <c r="D58" t="s">
        <v>1803</v>
      </c>
      <c r="E58" s="63"/>
      <c r="F58" s="63" t="s">
        <v>1485</v>
      </c>
      <c r="G58" s="63" t="s">
        <v>1804</v>
      </c>
      <c r="H58">
        <v>601798</v>
      </c>
      <c r="I58" s="63" t="s">
        <v>1805</v>
      </c>
      <c r="J58" s="66" t="s">
        <v>1495</v>
      </c>
      <c r="K58" s="5">
        <v>700</v>
      </c>
      <c r="L58" s="12">
        <v>1360.1</v>
      </c>
      <c r="M58" s="12">
        <v>1.9429999999999998</v>
      </c>
      <c r="N58" s="14"/>
    </row>
    <row r="59" spans="1:14" ht="16.5" x14ac:dyDescent="0.3">
      <c r="A59" s="61">
        <v>44804</v>
      </c>
      <c r="B59" s="69">
        <v>13041663</v>
      </c>
      <c r="C59" t="s">
        <v>1268</v>
      </c>
      <c r="D59" t="s">
        <v>1269</v>
      </c>
      <c r="E59" s="63"/>
      <c r="F59" s="63" t="s">
        <v>1485</v>
      </c>
      <c r="G59" s="63" t="s">
        <v>1806</v>
      </c>
      <c r="H59">
        <v>131</v>
      </c>
      <c r="I59" s="63" t="s">
        <v>1807</v>
      </c>
      <c r="J59" s="66" t="s">
        <v>224</v>
      </c>
      <c r="K59" s="5">
        <v>420</v>
      </c>
      <c r="L59" s="12">
        <v>2911293</v>
      </c>
      <c r="M59" s="12">
        <v>6931.65</v>
      </c>
      <c r="N59" s="14"/>
    </row>
    <row r="60" spans="1:14" ht="16.5" x14ac:dyDescent="0.3">
      <c r="A60" s="61">
        <v>44804</v>
      </c>
      <c r="B60" s="69">
        <v>13041728</v>
      </c>
      <c r="C60" t="e">
        <v>#N/A</v>
      </c>
      <c r="D60" t="s">
        <v>1808</v>
      </c>
      <c r="E60" s="63"/>
      <c r="F60" s="63" t="s">
        <v>1485</v>
      </c>
      <c r="G60" s="63" t="s">
        <v>1784</v>
      </c>
      <c r="H60">
        <v>52430</v>
      </c>
      <c r="I60" s="63" t="s">
        <v>1785</v>
      </c>
      <c r="J60" s="66" t="s">
        <v>1786</v>
      </c>
      <c r="K60" s="5">
        <v>30</v>
      </c>
      <c r="L60" s="12">
        <v>290</v>
      </c>
      <c r="M60" s="12">
        <v>9.6666666666666661</v>
      </c>
      <c r="N60" s="14"/>
    </row>
    <row r="61" spans="1:14" ht="16.5" x14ac:dyDescent="0.3">
      <c r="A61" s="61">
        <v>44804</v>
      </c>
      <c r="B61" s="69">
        <v>13043001</v>
      </c>
      <c r="C61" t="e">
        <v>#N/A</v>
      </c>
      <c r="D61" t="s">
        <v>1809</v>
      </c>
      <c r="E61" s="63"/>
      <c r="F61" s="63" t="s">
        <v>1485</v>
      </c>
      <c r="G61" s="63" t="s">
        <v>1784</v>
      </c>
      <c r="H61">
        <v>52430</v>
      </c>
      <c r="I61" s="63" t="s">
        <v>1785</v>
      </c>
      <c r="J61" s="66" t="s">
        <v>1786</v>
      </c>
      <c r="K61" s="5">
        <v>60</v>
      </c>
      <c r="L61" s="12">
        <v>298</v>
      </c>
      <c r="M61" s="12">
        <v>4.9666666666666668</v>
      </c>
      <c r="N61" s="14"/>
    </row>
    <row r="62" spans="1:14" x14ac:dyDescent="0.25">
      <c r="A62" s="61"/>
      <c r="B62" s="61"/>
      <c r="E62" s="63"/>
      <c r="F62" s="63"/>
      <c r="G62" s="63"/>
      <c r="H62" s="63"/>
      <c r="I62" s="63"/>
      <c r="J62" s="66"/>
      <c r="K62" s="63"/>
      <c r="L62" s="66"/>
      <c r="M62" s="66"/>
      <c r="N62" s="14"/>
    </row>
    <row r="63" spans="1:14" x14ac:dyDescent="0.25">
      <c r="A63" s="61"/>
      <c r="B63" s="61"/>
      <c r="E63" s="63"/>
      <c r="F63" s="63"/>
      <c r="G63" s="63"/>
      <c r="H63" s="63"/>
      <c r="I63" s="63"/>
      <c r="J63" s="66"/>
      <c r="K63" s="63"/>
      <c r="L63" s="66"/>
      <c r="M63" s="66"/>
      <c r="N63" s="14"/>
    </row>
    <row r="64" spans="1:14" x14ac:dyDescent="0.25">
      <c r="A64" s="61"/>
      <c r="B64" s="61"/>
      <c r="E64" s="63"/>
      <c r="F64" s="63"/>
      <c r="G64" s="63"/>
      <c r="H64" s="63"/>
      <c r="I64" s="63"/>
      <c r="J64" s="66"/>
      <c r="K64" s="63"/>
      <c r="L64" s="66"/>
      <c r="M64" s="66"/>
      <c r="N64" s="14"/>
    </row>
    <row r="65" spans="1:14" x14ac:dyDescent="0.25">
      <c r="A65" s="61"/>
      <c r="B65" s="61"/>
      <c r="E65" s="63"/>
      <c r="F65" s="63"/>
      <c r="G65" s="63"/>
      <c r="H65" s="63"/>
      <c r="I65" s="63"/>
      <c r="J65" s="66"/>
      <c r="K65" s="63"/>
      <c r="L65" s="66"/>
      <c r="M65" s="66"/>
      <c r="N65" s="14"/>
    </row>
    <row r="66" spans="1:14" x14ac:dyDescent="0.25">
      <c r="A66" s="61"/>
      <c r="B66" s="61"/>
      <c r="E66" s="63"/>
      <c r="F66" s="63"/>
      <c r="G66" s="63"/>
      <c r="H66" s="63"/>
      <c r="I66" s="63"/>
      <c r="J66" s="66"/>
      <c r="K66" s="63"/>
      <c r="L66" s="66"/>
      <c r="M66" s="66"/>
      <c r="N66" s="14"/>
    </row>
    <row r="67" spans="1:14" x14ac:dyDescent="0.25">
      <c r="A67" s="61"/>
      <c r="B67" s="61"/>
      <c r="E67" s="63"/>
      <c r="F67" s="63"/>
      <c r="G67" s="63"/>
      <c r="H67" s="63"/>
      <c r="I67" s="63"/>
      <c r="J67" s="66"/>
      <c r="K67" s="63"/>
      <c r="L67" s="66"/>
      <c r="M67" s="66"/>
      <c r="N67" s="14"/>
    </row>
    <row r="68" spans="1:14" x14ac:dyDescent="0.25">
      <c r="A68" s="61"/>
      <c r="B68" s="61"/>
      <c r="E68" s="63"/>
      <c r="F68" s="63"/>
      <c r="G68" s="63"/>
      <c r="H68" s="63"/>
      <c r="I68" s="63"/>
      <c r="J68" s="66"/>
      <c r="K68" s="63"/>
      <c r="L68" s="66"/>
      <c r="M68" s="66"/>
      <c r="N68" s="14"/>
    </row>
    <row r="69" spans="1:14" x14ac:dyDescent="0.25">
      <c r="A69" s="61"/>
      <c r="B69" s="61"/>
      <c r="E69" s="63"/>
      <c r="F69" s="63"/>
      <c r="G69" s="63"/>
      <c r="H69" s="63"/>
      <c r="I69" s="63"/>
      <c r="J69" s="66"/>
      <c r="K69" s="63"/>
      <c r="L69" s="66"/>
      <c r="M69" s="66"/>
      <c r="N69" s="14"/>
    </row>
    <row r="70" spans="1:14" x14ac:dyDescent="0.25">
      <c r="A70" s="61"/>
      <c r="B70" s="61"/>
      <c r="E70" s="63"/>
      <c r="F70" s="63"/>
      <c r="G70" s="63"/>
      <c r="H70" s="63"/>
      <c r="I70" s="63"/>
      <c r="J70" s="66"/>
      <c r="K70" s="63"/>
      <c r="L70" s="66"/>
      <c r="M70" s="66"/>
      <c r="N70" s="14"/>
    </row>
    <row r="71" spans="1:14" x14ac:dyDescent="0.25">
      <c r="A71" s="61"/>
      <c r="B71" s="61"/>
      <c r="E71" s="63"/>
      <c r="F71" s="63"/>
      <c r="G71" s="63"/>
      <c r="H71" s="63"/>
      <c r="I71" s="63"/>
      <c r="J71" s="66"/>
      <c r="K71" s="63"/>
      <c r="L71" s="66"/>
      <c r="M71" s="66"/>
      <c r="N71" s="14"/>
    </row>
    <row r="72" spans="1:14" x14ac:dyDescent="0.25">
      <c r="A72" s="61"/>
      <c r="B72" s="61"/>
      <c r="E72" s="63"/>
      <c r="F72" s="63"/>
      <c r="G72" s="63"/>
      <c r="H72" s="63"/>
      <c r="I72" s="63"/>
      <c r="J72" s="66"/>
      <c r="K72" s="63"/>
      <c r="L72" s="66"/>
      <c r="M72" s="66"/>
      <c r="N72" s="14"/>
    </row>
    <row r="73" spans="1:14" x14ac:dyDescent="0.25">
      <c r="A73" s="61"/>
      <c r="B73" s="61"/>
      <c r="E73" s="63"/>
      <c r="F73" s="63"/>
      <c r="G73" s="63"/>
      <c r="H73" s="63"/>
      <c r="I73" s="63"/>
      <c r="J73" s="66"/>
      <c r="K73" s="63"/>
      <c r="L73" s="66"/>
      <c r="M73" s="66"/>
      <c r="N73" s="14"/>
    </row>
    <row r="74" spans="1:14" x14ac:dyDescent="0.25">
      <c r="A74" s="61"/>
      <c r="B74" s="61"/>
      <c r="E74" s="63"/>
      <c r="F74" s="63"/>
      <c r="G74" s="63"/>
      <c r="H74" s="63"/>
      <c r="I74" s="63"/>
      <c r="J74" s="66"/>
      <c r="K74" s="63"/>
      <c r="L74" s="66"/>
      <c r="M74" s="66"/>
      <c r="N74" s="14"/>
    </row>
    <row r="75" spans="1:14" x14ac:dyDescent="0.25">
      <c r="A75" s="61"/>
      <c r="B75" s="61"/>
      <c r="E75" s="63"/>
      <c r="F75" s="63"/>
      <c r="G75" s="63"/>
      <c r="H75" s="63"/>
      <c r="I75" s="63"/>
      <c r="J75" s="66"/>
      <c r="K75" s="63"/>
      <c r="L75" s="66"/>
      <c r="M75" s="66"/>
      <c r="N75" s="14"/>
    </row>
    <row r="76" spans="1:14" x14ac:dyDescent="0.25">
      <c r="A76" s="61"/>
      <c r="B76" s="61"/>
      <c r="E76" s="63"/>
      <c r="F76" s="63"/>
      <c r="G76" s="63"/>
      <c r="H76" s="63"/>
      <c r="I76" s="63"/>
      <c r="J76" s="66"/>
      <c r="K76" s="63"/>
      <c r="L76" s="66"/>
      <c r="M76" s="66"/>
      <c r="N76" s="14"/>
    </row>
    <row r="77" spans="1:14" x14ac:dyDescent="0.25">
      <c r="A77" s="61"/>
      <c r="B77" s="61"/>
      <c r="E77" s="63"/>
      <c r="F77" s="63"/>
      <c r="G77" s="63"/>
      <c r="H77" s="63"/>
      <c r="I77" s="63"/>
      <c r="J77" s="66"/>
      <c r="K77" s="63"/>
      <c r="L77" s="66"/>
      <c r="M77" s="66"/>
      <c r="N77" s="14"/>
    </row>
    <row r="78" spans="1:14" x14ac:dyDescent="0.25">
      <c r="A78" s="61"/>
      <c r="B78" s="61"/>
      <c r="E78" s="63"/>
      <c r="F78" s="63"/>
      <c r="G78" s="63"/>
      <c r="H78" s="63"/>
      <c r="I78" s="63"/>
      <c r="J78" s="66"/>
      <c r="K78" s="63"/>
      <c r="L78" s="66"/>
      <c r="M78" s="66"/>
      <c r="N78" s="14"/>
    </row>
    <row r="79" spans="1:14" x14ac:dyDescent="0.25">
      <c r="A79" s="61"/>
      <c r="B79" s="61"/>
      <c r="E79" s="63"/>
      <c r="F79" s="63"/>
      <c r="G79" s="63"/>
      <c r="H79" s="63"/>
      <c r="I79" s="63"/>
      <c r="J79" s="66"/>
      <c r="K79" s="63"/>
      <c r="L79" s="66"/>
      <c r="M79" s="66"/>
      <c r="N79" s="14"/>
    </row>
    <row r="80" spans="1:14" x14ac:dyDescent="0.25">
      <c r="A80" s="61"/>
      <c r="B80" s="61"/>
      <c r="E80" s="63"/>
      <c r="F80" s="63"/>
      <c r="G80" s="63"/>
      <c r="H80" s="63"/>
      <c r="I80" s="63"/>
      <c r="J80" s="66"/>
      <c r="K80" s="63"/>
      <c r="L80" s="66"/>
      <c r="M80" s="66"/>
      <c r="N80" s="14"/>
    </row>
    <row r="81" spans="1:14" x14ac:dyDescent="0.25">
      <c r="A81" s="61"/>
      <c r="B81" s="61"/>
      <c r="E81" s="63"/>
      <c r="F81" s="63"/>
      <c r="G81" s="63"/>
      <c r="H81" s="63"/>
      <c r="I81" s="63"/>
      <c r="J81" s="66"/>
      <c r="K81" s="63"/>
      <c r="L81" s="66"/>
      <c r="M81" s="66"/>
      <c r="N81" s="14"/>
    </row>
    <row r="82" spans="1:14" x14ac:dyDescent="0.25">
      <c r="A82" s="61"/>
      <c r="B82" s="61"/>
      <c r="E82" s="63"/>
      <c r="F82" s="63"/>
      <c r="G82" s="63"/>
      <c r="H82" s="63"/>
      <c r="I82" s="63"/>
      <c r="J82" s="66"/>
      <c r="K82" s="63"/>
      <c r="L82" s="66"/>
      <c r="M82" s="66"/>
      <c r="N82" s="14"/>
    </row>
    <row r="83" spans="1:14" x14ac:dyDescent="0.25">
      <c r="A83" s="61"/>
      <c r="B83" s="61"/>
      <c r="E83" s="63"/>
      <c r="F83" s="63"/>
      <c r="G83" s="63"/>
      <c r="H83" s="63"/>
      <c r="I83" s="63"/>
      <c r="J83" s="66"/>
      <c r="K83" s="63"/>
      <c r="L83" s="66"/>
      <c r="M83" s="66"/>
      <c r="N83" s="14"/>
    </row>
    <row r="84" spans="1:14" x14ac:dyDescent="0.25">
      <c r="A84" s="61"/>
      <c r="B84" s="61"/>
      <c r="E84" s="63"/>
      <c r="F84" s="63"/>
      <c r="G84" s="63"/>
      <c r="H84" s="63"/>
      <c r="I84" s="63"/>
      <c r="J84" s="66"/>
      <c r="K84" s="63"/>
      <c r="L84" s="66"/>
      <c r="M84" s="66"/>
      <c r="N84" s="14"/>
    </row>
    <row r="85" spans="1:14" x14ac:dyDescent="0.25">
      <c r="A85" s="61"/>
      <c r="B85" s="61"/>
      <c r="E85" s="63"/>
      <c r="F85" s="63"/>
      <c r="G85" s="63"/>
      <c r="H85" s="63"/>
      <c r="I85" s="63"/>
      <c r="J85" s="66"/>
      <c r="K85" s="63"/>
      <c r="L85" s="66"/>
      <c r="M85" s="66"/>
      <c r="N85" s="14"/>
    </row>
    <row r="86" spans="1:14" x14ac:dyDescent="0.25">
      <c r="A86" s="61"/>
      <c r="B86" s="61"/>
      <c r="E86" s="63"/>
      <c r="F86" s="63"/>
      <c r="G86" s="63"/>
      <c r="H86" s="63"/>
      <c r="I86" s="63"/>
      <c r="J86" s="66"/>
      <c r="K86" s="63"/>
      <c r="L86" s="66"/>
      <c r="M86" s="66"/>
      <c r="N86" s="14"/>
    </row>
    <row r="87" spans="1:14" x14ac:dyDescent="0.25">
      <c r="A87" s="61"/>
      <c r="B87" s="61"/>
      <c r="E87" s="63"/>
      <c r="F87" s="63"/>
      <c r="G87" s="63"/>
      <c r="H87" s="63"/>
      <c r="I87" s="63"/>
      <c r="J87" s="66"/>
      <c r="K87" s="63"/>
      <c r="L87" s="66"/>
      <c r="M87" s="66"/>
      <c r="N87" s="14"/>
    </row>
    <row r="88" spans="1:14" x14ac:dyDescent="0.25">
      <c r="A88" s="61"/>
      <c r="B88" s="61"/>
      <c r="E88" s="63"/>
      <c r="F88" s="63"/>
      <c r="G88" s="63"/>
      <c r="H88" s="63"/>
      <c r="I88" s="63"/>
      <c r="J88" s="66"/>
      <c r="K88" s="63"/>
      <c r="L88" s="66"/>
      <c r="M88" s="66"/>
      <c r="N88" s="14"/>
    </row>
    <row r="89" spans="1:14" x14ac:dyDescent="0.25">
      <c r="A89" s="61"/>
      <c r="B89" s="61"/>
      <c r="E89" s="63"/>
      <c r="F89" s="63"/>
      <c r="G89" s="63"/>
      <c r="H89" s="63"/>
      <c r="I89" s="63"/>
      <c r="J89" s="66"/>
      <c r="K89" s="63"/>
      <c r="L89" s="66"/>
      <c r="M89" s="66"/>
      <c r="N89" s="14"/>
    </row>
    <row r="90" spans="1:14" x14ac:dyDescent="0.25">
      <c r="A90" s="61"/>
      <c r="B90" s="61"/>
      <c r="E90" s="63"/>
      <c r="F90" s="63"/>
      <c r="G90" s="63"/>
      <c r="H90" s="63"/>
      <c r="I90" s="63"/>
      <c r="J90" s="66"/>
      <c r="K90" s="63"/>
      <c r="L90" s="66"/>
      <c r="M90" s="66"/>
      <c r="N90" s="14"/>
    </row>
    <row r="91" spans="1:14" x14ac:dyDescent="0.25">
      <c r="A91" s="61"/>
      <c r="B91" s="61"/>
      <c r="E91" s="63"/>
      <c r="F91" s="63"/>
      <c r="G91" s="63"/>
      <c r="H91" s="63"/>
      <c r="I91" s="63"/>
      <c r="J91" s="66"/>
      <c r="K91" s="63"/>
      <c r="L91" s="66"/>
      <c r="M91" s="66"/>
      <c r="N91" s="14"/>
    </row>
    <row r="92" spans="1:14" x14ac:dyDescent="0.25">
      <c r="A92" s="61"/>
      <c r="B92" s="61"/>
      <c r="E92" s="63"/>
      <c r="F92" s="63"/>
      <c r="G92" s="63"/>
      <c r="H92" s="63"/>
      <c r="I92" s="63"/>
      <c r="J92" s="66"/>
      <c r="K92" s="63"/>
      <c r="L92" s="66"/>
      <c r="M92" s="66"/>
      <c r="N92" s="14"/>
    </row>
    <row r="93" spans="1:14" x14ac:dyDescent="0.25">
      <c r="A93" s="61"/>
      <c r="B93" s="61"/>
      <c r="E93" s="63"/>
      <c r="F93" s="63"/>
      <c r="G93" s="63"/>
      <c r="H93" s="63"/>
      <c r="I93" s="63"/>
      <c r="J93" s="66"/>
      <c r="K93" s="63"/>
      <c r="L93" s="66"/>
      <c r="M93" s="66"/>
      <c r="N93" s="14"/>
    </row>
    <row r="94" spans="1:14" x14ac:dyDescent="0.25">
      <c r="A94" s="61"/>
      <c r="B94" s="61"/>
      <c r="E94" s="63"/>
      <c r="F94" s="63"/>
      <c r="G94" s="63"/>
      <c r="H94" s="63"/>
      <c r="I94" s="63"/>
      <c r="J94" s="66"/>
      <c r="K94" s="63"/>
      <c r="L94" s="66"/>
      <c r="M94" s="66"/>
      <c r="N94" s="14"/>
    </row>
    <row r="95" spans="1:14" x14ac:dyDescent="0.25">
      <c r="A95" s="61"/>
      <c r="B95" s="61"/>
      <c r="E95" s="63"/>
      <c r="F95" s="63"/>
      <c r="G95" s="63"/>
      <c r="H95" s="63"/>
      <c r="I95" s="63"/>
      <c r="J95" s="66"/>
      <c r="K95" s="63"/>
      <c r="L95" s="66"/>
      <c r="M95" s="66"/>
      <c r="N95" s="14"/>
    </row>
    <row r="96" spans="1:14" x14ac:dyDescent="0.25">
      <c r="A96" s="61"/>
      <c r="B96" s="61"/>
      <c r="E96" s="63"/>
      <c r="F96" s="63"/>
      <c r="G96" s="63"/>
      <c r="H96" s="63"/>
      <c r="I96" s="63"/>
      <c r="J96" s="66"/>
      <c r="K96" s="63"/>
      <c r="L96" s="66"/>
      <c r="M96" s="66"/>
      <c r="N96" s="14"/>
    </row>
    <row r="97" spans="1:14" x14ac:dyDescent="0.25">
      <c r="A97" s="61"/>
      <c r="B97" s="61"/>
      <c r="E97" s="63"/>
      <c r="F97" s="63"/>
      <c r="G97" s="63"/>
      <c r="H97" s="63"/>
      <c r="I97" s="63"/>
      <c r="J97" s="66"/>
      <c r="K97" s="63"/>
      <c r="L97" s="66"/>
      <c r="M97" s="66"/>
      <c r="N97" s="14"/>
    </row>
    <row r="98" spans="1:14" x14ac:dyDescent="0.25">
      <c r="A98" s="61"/>
      <c r="B98" s="61"/>
      <c r="E98" s="63"/>
      <c r="F98" s="63"/>
      <c r="G98" s="63"/>
      <c r="H98" s="63"/>
      <c r="I98" s="63"/>
      <c r="J98" s="66"/>
      <c r="K98" s="63"/>
      <c r="L98" s="66"/>
      <c r="M98" s="66"/>
      <c r="N98" s="14"/>
    </row>
    <row r="99" spans="1:14" x14ac:dyDescent="0.25">
      <c r="A99" s="61"/>
      <c r="B99" s="61"/>
      <c r="E99" s="63"/>
      <c r="F99" s="63"/>
      <c r="G99" s="63"/>
      <c r="H99" s="63"/>
      <c r="I99" s="63"/>
      <c r="J99" s="66"/>
      <c r="K99" s="63"/>
      <c r="L99" s="66"/>
      <c r="M99" s="66"/>
      <c r="N99" s="14"/>
    </row>
    <row r="100" spans="1:14" x14ac:dyDescent="0.25">
      <c r="A100" s="61"/>
      <c r="B100" s="61"/>
      <c r="E100" s="63"/>
      <c r="F100" s="63"/>
      <c r="G100" s="63"/>
      <c r="H100" s="63"/>
      <c r="I100" s="63"/>
      <c r="J100" s="66"/>
      <c r="K100" s="63"/>
      <c r="L100" s="66"/>
      <c r="M100" s="66"/>
      <c r="N100" s="14"/>
    </row>
    <row r="101" spans="1:14" x14ac:dyDescent="0.25">
      <c r="A101" s="61"/>
      <c r="B101" s="61"/>
      <c r="E101" s="63"/>
      <c r="F101" s="63"/>
      <c r="G101" s="63"/>
      <c r="H101" s="63"/>
      <c r="I101" s="63"/>
      <c r="J101" s="66"/>
      <c r="K101" s="63"/>
      <c r="L101" s="66"/>
      <c r="M101" s="66"/>
      <c r="N101" s="14"/>
    </row>
    <row r="102" spans="1:14" x14ac:dyDescent="0.25">
      <c r="A102" s="61"/>
      <c r="B102" s="61"/>
      <c r="E102" s="63"/>
      <c r="F102" s="63"/>
      <c r="G102" s="63"/>
      <c r="H102" s="63"/>
      <c r="I102" s="63"/>
      <c r="J102" s="66"/>
      <c r="K102" s="63"/>
      <c r="L102" s="66"/>
      <c r="M102" s="66"/>
      <c r="N102" s="14"/>
    </row>
    <row r="103" spans="1:14" x14ac:dyDescent="0.25">
      <c r="A103" s="61"/>
      <c r="B103" s="61"/>
      <c r="E103" s="63"/>
      <c r="F103" s="63"/>
      <c r="G103" s="63"/>
      <c r="H103" s="63"/>
      <c r="I103" s="63"/>
      <c r="J103" s="66"/>
      <c r="K103" s="63"/>
      <c r="L103" s="66"/>
      <c r="M103" s="66"/>
      <c r="N103" s="14"/>
    </row>
    <row r="104" spans="1:14" x14ac:dyDescent="0.25">
      <c r="A104" s="61"/>
      <c r="B104" s="61"/>
      <c r="E104" s="63"/>
      <c r="F104" s="63"/>
      <c r="G104" s="63"/>
      <c r="H104" s="63"/>
      <c r="I104" s="63"/>
      <c r="J104" s="66"/>
      <c r="K104" s="63"/>
      <c r="L104" s="66"/>
      <c r="M104" s="66"/>
      <c r="N104" s="14"/>
    </row>
    <row r="105" spans="1:14" x14ac:dyDescent="0.25">
      <c r="A105" s="61"/>
      <c r="B105" s="61"/>
      <c r="E105" s="63"/>
      <c r="F105" s="63"/>
      <c r="G105" s="63"/>
      <c r="H105" s="63"/>
      <c r="I105" s="63"/>
      <c r="J105" s="66"/>
      <c r="K105" s="63"/>
      <c r="L105" s="66"/>
      <c r="M105" s="66"/>
      <c r="N105" s="14"/>
    </row>
    <row r="106" spans="1:14" x14ac:dyDescent="0.25">
      <c r="A106" s="61"/>
      <c r="B106" s="61"/>
      <c r="E106" s="63"/>
      <c r="F106" s="63"/>
      <c r="G106" s="63"/>
      <c r="H106" s="63"/>
      <c r="I106" s="63"/>
      <c r="J106" s="66"/>
      <c r="K106" s="63"/>
      <c r="L106" s="66"/>
      <c r="M106" s="66"/>
      <c r="N106" s="14"/>
    </row>
    <row r="107" spans="1:14" x14ac:dyDescent="0.25">
      <c r="A107" s="61"/>
      <c r="B107" s="61"/>
      <c r="E107" s="63"/>
      <c r="F107" s="63"/>
      <c r="G107" s="63"/>
      <c r="H107" s="63"/>
      <c r="I107" s="63"/>
      <c r="J107" s="66"/>
      <c r="K107" s="63"/>
      <c r="L107" s="66"/>
      <c r="M107" s="66"/>
      <c r="N107" s="14"/>
    </row>
    <row r="108" spans="1:14" x14ac:dyDescent="0.25">
      <c r="A108" s="61"/>
      <c r="B108" s="61"/>
      <c r="E108" s="63"/>
      <c r="F108" s="63"/>
      <c r="G108" s="63"/>
      <c r="H108" s="63"/>
      <c r="I108" s="63"/>
      <c r="J108" s="66"/>
      <c r="K108" s="63"/>
      <c r="L108" s="66"/>
      <c r="M108" s="66"/>
      <c r="N108" s="14"/>
    </row>
    <row r="109" spans="1:14" x14ac:dyDescent="0.25">
      <c r="A109" s="61"/>
      <c r="B109" s="61"/>
      <c r="E109" s="63"/>
      <c r="F109" s="63"/>
      <c r="G109" s="63"/>
      <c r="H109" s="63"/>
      <c r="I109" s="63"/>
      <c r="J109" s="66"/>
      <c r="K109" s="63"/>
      <c r="L109" s="66"/>
      <c r="M109" s="66"/>
      <c r="N109" s="14"/>
    </row>
    <row r="110" spans="1:14" x14ac:dyDescent="0.25">
      <c r="A110" s="61"/>
      <c r="B110" s="61"/>
      <c r="E110" s="63"/>
      <c r="F110" s="63"/>
      <c r="G110" s="63"/>
      <c r="H110" s="63"/>
      <c r="I110" s="63"/>
      <c r="J110" s="66"/>
      <c r="K110" s="63"/>
      <c r="L110" s="66"/>
      <c r="M110" s="66"/>
      <c r="N110" s="14"/>
    </row>
    <row r="111" spans="1:14" x14ac:dyDescent="0.25">
      <c r="A111" s="61"/>
      <c r="B111" s="61"/>
      <c r="E111" s="63"/>
      <c r="F111" s="63"/>
      <c r="G111" s="63"/>
      <c r="H111" s="63"/>
      <c r="I111" s="63"/>
      <c r="J111" s="66"/>
      <c r="K111" s="63"/>
      <c r="L111" s="66"/>
      <c r="M111" s="66"/>
      <c r="N111" s="14"/>
    </row>
    <row r="112" spans="1:14" x14ac:dyDescent="0.25">
      <c r="A112" s="61"/>
      <c r="B112" s="61"/>
      <c r="E112" s="63"/>
      <c r="F112" s="63"/>
      <c r="G112" s="63"/>
      <c r="H112" s="63"/>
      <c r="I112" s="63"/>
      <c r="J112" s="66"/>
      <c r="K112" s="63"/>
      <c r="L112" s="66"/>
      <c r="M112" s="66"/>
      <c r="N112" s="14"/>
    </row>
    <row r="113" spans="1:14" x14ac:dyDescent="0.25">
      <c r="A113" s="61"/>
      <c r="B113" s="61"/>
      <c r="E113" s="63"/>
      <c r="F113" s="63"/>
      <c r="G113" s="63"/>
      <c r="H113" s="63"/>
      <c r="I113" s="63"/>
      <c r="J113" s="66"/>
      <c r="K113" s="63"/>
      <c r="L113" s="66"/>
      <c r="M113" s="66"/>
      <c r="N113" s="14"/>
    </row>
    <row r="114" spans="1:14" x14ac:dyDescent="0.25">
      <c r="A114" s="61"/>
      <c r="B114" s="61"/>
      <c r="E114" s="63"/>
      <c r="F114" s="63"/>
      <c r="G114" s="63"/>
      <c r="H114" s="63"/>
      <c r="I114" s="63"/>
      <c r="J114" s="66"/>
      <c r="K114" s="63"/>
      <c r="L114" s="66"/>
      <c r="M114" s="66"/>
      <c r="N114" s="14"/>
    </row>
    <row r="115" spans="1:14" x14ac:dyDescent="0.25">
      <c r="A115" s="61"/>
      <c r="B115" s="61"/>
      <c r="E115" s="63"/>
      <c r="F115" s="63"/>
      <c r="G115" s="63"/>
      <c r="H115" s="63"/>
      <c r="I115" s="63"/>
      <c r="J115" s="66"/>
      <c r="K115" s="63"/>
      <c r="L115" s="66"/>
      <c r="M115" s="66"/>
      <c r="N115" s="14"/>
    </row>
    <row r="116" spans="1:14" x14ac:dyDescent="0.25">
      <c r="A116" s="61"/>
      <c r="B116" s="61"/>
      <c r="E116" s="63"/>
      <c r="F116" s="63"/>
      <c r="G116" s="63"/>
      <c r="H116" s="63"/>
      <c r="I116" s="63"/>
      <c r="J116" s="66"/>
      <c r="K116" s="63"/>
      <c r="L116" s="66"/>
      <c r="M116" s="66"/>
      <c r="N116" s="14"/>
    </row>
    <row r="117" spans="1:14" x14ac:dyDescent="0.25">
      <c r="A117" s="61"/>
      <c r="B117" s="61"/>
      <c r="E117" s="63"/>
      <c r="F117" s="63"/>
      <c r="G117" s="63"/>
      <c r="H117" s="63"/>
      <c r="I117" s="63"/>
      <c r="J117" s="66"/>
      <c r="K117" s="63"/>
      <c r="L117" s="66"/>
      <c r="M117" s="66"/>
      <c r="N117" s="14"/>
    </row>
    <row r="118" spans="1:14" x14ac:dyDescent="0.25">
      <c r="A118" s="61"/>
      <c r="B118" s="61"/>
      <c r="E118" s="63"/>
      <c r="F118" s="63"/>
      <c r="G118" s="63"/>
      <c r="H118" s="63"/>
      <c r="I118" s="63"/>
      <c r="J118" s="66"/>
      <c r="K118" s="63"/>
      <c r="L118" s="66"/>
      <c r="M118" s="66"/>
      <c r="N118" s="14"/>
    </row>
    <row r="119" spans="1:14" x14ac:dyDescent="0.25">
      <c r="A119" s="61"/>
      <c r="B119" s="61"/>
      <c r="E119" s="63"/>
      <c r="F119" s="63"/>
      <c r="G119" s="63"/>
      <c r="H119" s="63"/>
      <c r="I119" s="63"/>
      <c r="J119" s="66"/>
      <c r="K119" s="63"/>
      <c r="L119" s="66"/>
      <c r="M119" s="66"/>
      <c r="N119" s="14"/>
    </row>
    <row r="120" spans="1:14" x14ac:dyDescent="0.25">
      <c r="A120" s="61"/>
      <c r="B120" s="61"/>
      <c r="E120" s="63"/>
      <c r="F120" s="63"/>
      <c r="G120" s="63"/>
      <c r="H120" s="63"/>
      <c r="I120" s="63"/>
      <c r="J120" s="66"/>
      <c r="K120" s="63"/>
      <c r="L120" s="66"/>
      <c r="M120" s="66"/>
      <c r="N120" s="14"/>
    </row>
    <row r="121" spans="1:14" x14ac:dyDescent="0.25">
      <c r="A121" s="61"/>
      <c r="B121" s="61"/>
      <c r="E121" s="63"/>
      <c r="F121" s="63"/>
      <c r="G121" s="63"/>
      <c r="H121" s="63"/>
      <c r="I121" s="63"/>
      <c r="J121" s="66"/>
      <c r="K121" s="63"/>
      <c r="L121" s="66"/>
      <c r="M121" s="66"/>
      <c r="N121" s="14"/>
    </row>
    <row r="122" spans="1:14" x14ac:dyDescent="0.25">
      <c r="A122" s="61"/>
      <c r="B122" s="61"/>
      <c r="E122" s="63"/>
      <c r="F122" s="63"/>
      <c r="G122" s="63"/>
      <c r="H122" s="63"/>
      <c r="I122" s="63"/>
      <c r="J122" s="66"/>
      <c r="K122" s="63"/>
      <c r="L122" s="66"/>
      <c r="M122" s="66"/>
      <c r="N122" s="14"/>
    </row>
    <row r="123" spans="1:14" x14ac:dyDescent="0.25">
      <c r="A123" s="61"/>
      <c r="B123" s="61"/>
      <c r="E123" s="63"/>
      <c r="F123" s="63"/>
      <c r="G123" s="63"/>
      <c r="H123" s="63"/>
      <c r="I123" s="63"/>
      <c r="J123" s="66"/>
      <c r="K123" s="63"/>
      <c r="L123" s="66"/>
      <c r="M123" s="66"/>
      <c r="N123" s="14"/>
    </row>
    <row r="124" spans="1:14" x14ac:dyDescent="0.25">
      <c r="A124" s="61"/>
      <c r="B124" s="61"/>
      <c r="E124" s="63"/>
      <c r="F124" s="63"/>
      <c r="G124" s="63"/>
      <c r="H124" s="63"/>
      <c r="I124" s="63"/>
      <c r="J124" s="66"/>
      <c r="K124" s="63"/>
      <c r="L124" s="66"/>
      <c r="M124" s="66"/>
      <c r="N124" s="14"/>
    </row>
    <row r="125" spans="1:14" x14ac:dyDescent="0.25">
      <c r="A125" s="61"/>
      <c r="B125" s="61"/>
      <c r="E125" s="63"/>
      <c r="F125" s="63"/>
      <c r="G125" s="63"/>
      <c r="H125" s="63"/>
      <c r="I125" s="63"/>
      <c r="J125" s="66"/>
      <c r="K125" s="63"/>
      <c r="L125" s="66"/>
      <c r="M125" s="66"/>
      <c r="N125" s="14"/>
    </row>
    <row r="126" spans="1:14" x14ac:dyDescent="0.25">
      <c r="A126" s="61"/>
      <c r="B126" s="61"/>
      <c r="E126" s="63"/>
      <c r="F126" s="63"/>
      <c r="G126" s="63"/>
      <c r="H126" s="63"/>
      <c r="I126" s="63"/>
      <c r="J126" s="66"/>
      <c r="K126" s="63"/>
      <c r="L126" s="66"/>
      <c r="M126" s="66"/>
      <c r="N126" s="14"/>
    </row>
    <row r="127" spans="1:14" x14ac:dyDescent="0.25">
      <c r="A127" s="61"/>
      <c r="B127" s="61"/>
      <c r="E127" s="63"/>
      <c r="F127" s="63"/>
      <c r="G127" s="63"/>
      <c r="H127" s="63"/>
      <c r="I127" s="63"/>
      <c r="J127" s="66"/>
      <c r="K127" s="63"/>
      <c r="L127" s="66"/>
      <c r="M127" s="66"/>
      <c r="N127" s="14"/>
    </row>
    <row r="128" spans="1:14" x14ac:dyDescent="0.25">
      <c r="A128" s="61"/>
      <c r="B128" s="61"/>
      <c r="E128" s="63"/>
      <c r="F128" s="63"/>
      <c r="G128" s="63"/>
      <c r="H128" s="63"/>
      <c r="I128" s="63"/>
      <c r="J128" s="66"/>
      <c r="K128" s="63"/>
      <c r="L128" s="66"/>
      <c r="M128" s="66"/>
      <c r="N128" s="14"/>
    </row>
    <row r="129" spans="1:14" x14ac:dyDescent="0.25">
      <c r="A129" s="61"/>
      <c r="B129" s="61"/>
      <c r="E129" s="63"/>
      <c r="F129" s="63"/>
      <c r="G129" s="63"/>
      <c r="H129" s="63"/>
      <c r="I129" s="63"/>
      <c r="J129" s="66"/>
      <c r="K129" s="63"/>
      <c r="L129" s="66"/>
      <c r="M129" s="66"/>
      <c r="N129" s="14"/>
    </row>
    <row r="130" spans="1:14" x14ac:dyDescent="0.25">
      <c r="A130" s="61"/>
      <c r="B130" s="61"/>
      <c r="E130" s="63"/>
      <c r="F130" s="63"/>
      <c r="G130" s="63"/>
      <c r="H130" s="63"/>
      <c r="I130" s="63"/>
      <c r="J130" s="66"/>
      <c r="K130" s="63"/>
      <c r="L130" s="66"/>
      <c r="M130" s="66"/>
      <c r="N130" s="14"/>
    </row>
    <row r="131" spans="1:14" x14ac:dyDescent="0.25">
      <c r="A131" s="61"/>
      <c r="B131" s="61"/>
      <c r="E131" s="63"/>
      <c r="F131" s="63"/>
      <c r="G131" s="63"/>
      <c r="H131" s="63"/>
      <c r="I131" s="63"/>
      <c r="J131" s="66"/>
      <c r="K131" s="63"/>
      <c r="L131" s="66"/>
      <c r="M131" s="66"/>
      <c r="N131" s="14"/>
    </row>
    <row r="132" spans="1:14" x14ac:dyDescent="0.25">
      <c r="A132" s="61"/>
      <c r="B132" s="61"/>
      <c r="E132" s="63"/>
      <c r="F132" s="63"/>
      <c r="G132" s="63"/>
      <c r="H132" s="63"/>
      <c r="I132" s="63"/>
      <c r="J132" s="66"/>
      <c r="K132" s="63"/>
      <c r="L132" s="66"/>
      <c r="M132" s="66"/>
      <c r="N132" s="14"/>
    </row>
    <row r="133" spans="1:14" x14ac:dyDescent="0.25">
      <c r="A133" s="61"/>
      <c r="B133" s="61"/>
      <c r="E133" s="63"/>
      <c r="F133" s="63"/>
      <c r="G133" s="63"/>
      <c r="H133" s="63"/>
      <c r="I133" s="63"/>
      <c r="J133" s="66"/>
      <c r="K133" s="63"/>
      <c r="L133" s="66"/>
      <c r="M133" s="66"/>
      <c r="N133" s="14"/>
    </row>
    <row r="134" spans="1:14" x14ac:dyDescent="0.25">
      <c r="A134" s="61"/>
      <c r="B134" s="61"/>
      <c r="E134" s="63"/>
      <c r="F134" s="63"/>
      <c r="G134" s="63"/>
      <c r="H134" s="63"/>
      <c r="I134" s="63"/>
      <c r="J134" s="66"/>
      <c r="K134" s="63"/>
      <c r="L134" s="66"/>
      <c r="M134" s="66"/>
      <c r="N134" s="14"/>
    </row>
    <row r="135" spans="1:14" x14ac:dyDescent="0.25">
      <c r="A135" s="61"/>
      <c r="B135" s="61"/>
      <c r="E135" s="63"/>
      <c r="F135" s="63"/>
      <c r="G135" s="63"/>
      <c r="H135" s="63"/>
      <c r="I135" s="63"/>
      <c r="J135" s="66"/>
      <c r="K135" s="63"/>
      <c r="L135" s="66"/>
      <c r="M135" s="66"/>
      <c r="N135" s="14"/>
    </row>
    <row r="136" spans="1:14" x14ac:dyDescent="0.25">
      <c r="A136" s="61"/>
      <c r="B136" s="61"/>
      <c r="D136" s="67"/>
      <c r="E136" s="63"/>
      <c r="F136" s="63"/>
      <c r="G136" s="63"/>
      <c r="H136" s="63"/>
      <c r="I136" s="63"/>
      <c r="J136" s="66"/>
      <c r="K136" s="63"/>
      <c r="L136" s="66"/>
      <c r="M136" s="66"/>
      <c r="N136" s="14"/>
    </row>
    <row r="137" spans="1:14" x14ac:dyDescent="0.25">
      <c r="A137" s="61"/>
      <c r="B137" s="61"/>
      <c r="E137" s="63"/>
      <c r="F137" s="63"/>
      <c r="G137" s="63"/>
      <c r="H137" s="63"/>
      <c r="I137" s="63"/>
      <c r="J137" s="66"/>
      <c r="K137" s="63"/>
      <c r="L137" s="66"/>
      <c r="M137" s="66"/>
      <c r="N137" s="14"/>
    </row>
    <row r="138" spans="1:14" x14ac:dyDescent="0.25">
      <c r="A138" s="61"/>
      <c r="B138" s="61"/>
      <c r="E138" s="63"/>
      <c r="F138" s="63"/>
      <c r="G138" s="63"/>
      <c r="H138" s="63"/>
      <c r="I138" s="63"/>
      <c r="J138" s="66"/>
      <c r="K138" s="63"/>
      <c r="L138" s="66"/>
      <c r="M138" s="66"/>
      <c r="N138" s="14"/>
    </row>
    <row r="139" spans="1:14" x14ac:dyDescent="0.25">
      <c r="A139" s="61"/>
      <c r="B139" s="61"/>
      <c r="E139" s="63"/>
      <c r="F139" s="63"/>
      <c r="G139" s="63"/>
      <c r="H139" s="63"/>
      <c r="I139" s="63"/>
      <c r="J139" s="66"/>
      <c r="K139" s="63"/>
      <c r="L139" s="66"/>
      <c r="M139" s="66"/>
      <c r="N139" s="14"/>
    </row>
    <row r="140" spans="1:14" x14ac:dyDescent="0.25">
      <c r="A140" s="61"/>
      <c r="B140" s="61"/>
      <c r="E140" s="63"/>
      <c r="F140" s="63"/>
      <c r="G140" s="63"/>
      <c r="H140" s="63"/>
      <c r="I140" s="63"/>
      <c r="J140" s="66"/>
      <c r="K140" s="63"/>
      <c r="L140" s="66"/>
      <c r="M140" s="66"/>
      <c r="N140" s="14"/>
    </row>
    <row r="141" spans="1:14" x14ac:dyDescent="0.25">
      <c r="A141" s="61"/>
      <c r="B141" s="61"/>
      <c r="E141" s="63"/>
      <c r="F141" s="63"/>
      <c r="G141" s="63"/>
      <c r="H141" s="63"/>
      <c r="I141" s="63"/>
      <c r="J141" s="66"/>
      <c r="K141" s="63"/>
      <c r="L141" s="66"/>
      <c r="M141" s="66"/>
      <c r="N141" s="14"/>
    </row>
    <row r="142" spans="1:14" x14ac:dyDescent="0.25">
      <c r="A142" s="61"/>
      <c r="B142" s="61"/>
      <c r="E142" s="63"/>
      <c r="F142" s="63"/>
      <c r="G142" s="63"/>
      <c r="H142" s="63"/>
      <c r="I142" s="63"/>
      <c r="J142" s="66"/>
      <c r="K142" s="63"/>
      <c r="L142" s="66"/>
      <c r="M142" s="66"/>
      <c r="N142" s="14"/>
    </row>
    <row r="143" spans="1:14" x14ac:dyDescent="0.25">
      <c r="A143" s="61"/>
      <c r="B143" s="61"/>
      <c r="E143" s="63"/>
      <c r="F143" s="63" t="s">
        <v>1485</v>
      </c>
      <c r="G143" s="63"/>
      <c r="H143" s="63"/>
      <c r="I143" s="63"/>
      <c r="J143" s="66"/>
      <c r="K143" s="63"/>
      <c r="L143" s="66"/>
      <c r="M143" s="66"/>
      <c r="N143" s="14"/>
    </row>
    <row r="144" spans="1:14" x14ac:dyDescent="0.25">
      <c r="A144" s="61"/>
      <c r="B144" s="61"/>
      <c r="E144" s="63"/>
      <c r="F144" s="63" t="s">
        <v>1485</v>
      </c>
      <c r="G144" s="63"/>
      <c r="H144" s="63"/>
      <c r="I144" s="63"/>
      <c r="J144" s="66"/>
      <c r="K144" s="63"/>
      <c r="L144" s="66"/>
      <c r="M144" s="66"/>
      <c r="N144" s="14"/>
    </row>
    <row r="145" spans="1:14" x14ac:dyDescent="0.25">
      <c r="A145" s="61"/>
      <c r="B145" s="61"/>
      <c r="E145" s="63"/>
      <c r="F145" s="63" t="s">
        <v>1485</v>
      </c>
      <c r="G145" s="63"/>
      <c r="H145" s="63"/>
      <c r="I145" s="63"/>
      <c r="J145" s="66"/>
      <c r="K145" s="63"/>
      <c r="L145" s="66"/>
      <c r="M145" s="66"/>
      <c r="N145" s="14"/>
    </row>
    <row r="146" spans="1:14" x14ac:dyDescent="0.25">
      <c r="A146" s="61"/>
      <c r="B146" s="61"/>
      <c r="E146" s="63"/>
      <c r="F146" s="63" t="s">
        <v>1485</v>
      </c>
      <c r="G146" s="63"/>
      <c r="H146" s="63"/>
      <c r="I146" s="63"/>
      <c r="J146" s="66"/>
      <c r="K146" s="63"/>
      <c r="L146" s="66"/>
      <c r="M146" s="66"/>
      <c r="N146" s="14"/>
    </row>
    <row r="147" spans="1:14" x14ac:dyDescent="0.25">
      <c r="A147" s="61"/>
      <c r="B147" s="61"/>
      <c r="E147" s="63"/>
      <c r="F147" s="63" t="s">
        <v>1485</v>
      </c>
      <c r="G147" s="63"/>
      <c r="H147" s="63"/>
      <c r="I147" s="63"/>
      <c r="J147" s="66"/>
      <c r="K147" s="63"/>
      <c r="L147" s="66"/>
      <c r="M147" s="66"/>
      <c r="N147" s="14"/>
    </row>
    <row r="148" spans="1:14" x14ac:dyDescent="0.25">
      <c r="A148" s="61"/>
      <c r="B148" s="61"/>
      <c r="E148" s="63"/>
      <c r="F148" s="63" t="s">
        <v>1485</v>
      </c>
      <c r="G148" s="63"/>
      <c r="H148" s="63"/>
      <c r="I148" s="63"/>
      <c r="J148" s="66"/>
      <c r="K148" s="63"/>
      <c r="L148" s="66"/>
      <c r="M148" s="66"/>
      <c r="N148" s="14"/>
    </row>
    <row r="149" spans="1:14" x14ac:dyDescent="0.25">
      <c r="A149" s="61"/>
      <c r="B149" s="61"/>
      <c r="E149" s="63"/>
      <c r="F149" s="63" t="s">
        <v>1485</v>
      </c>
      <c r="G149" s="63"/>
      <c r="H149" s="63"/>
      <c r="I149" s="63"/>
      <c r="J149" s="66"/>
      <c r="K149" s="63"/>
      <c r="L149" s="66"/>
      <c r="M149" s="66"/>
      <c r="N149" s="14"/>
    </row>
    <row r="150" spans="1:14" x14ac:dyDescent="0.25">
      <c r="A150" s="61"/>
      <c r="B150" s="61"/>
      <c r="E150" s="63"/>
      <c r="F150" s="63" t="s">
        <v>1485</v>
      </c>
      <c r="G150" s="63"/>
      <c r="H150" s="63"/>
      <c r="I150" s="63"/>
      <c r="J150" s="66"/>
      <c r="K150" s="63"/>
      <c r="L150" s="66"/>
      <c r="M150" s="66"/>
      <c r="N150" s="14"/>
    </row>
    <row r="151" spans="1:14" x14ac:dyDescent="0.25">
      <c r="A151" s="61"/>
      <c r="B151" s="61"/>
      <c r="E151" s="63"/>
      <c r="F151" s="63" t="s">
        <v>1485</v>
      </c>
      <c r="G151" s="63"/>
      <c r="H151" s="63"/>
      <c r="I151" s="63"/>
      <c r="J151" s="66"/>
      <c r="K151" s="63"/>
      <c r="L151" s="66"/>
      <c r="M151" s="66"/>
      <c r="N151" s="14"/>
    </row>
    <row r="152" spans="1:14" x14ac:dyDescent="0.25">
      <c r="A152" s="61"/>
      <c r="B152" s="61"/>
      <c r="E152" s="63"/>
      <c r="F152" s="63" t="s">
        <v>1485</v>
      </c>
      <c r="G152" s="63"/>
      <c r="H152" s="63"/>
      <c r="I152" s="63"/>
      <c r="J152" s="66"/>
      <c r="K152" s="63"/>
      <c r="L152" s="66"/>
      <c r="M152" s="66"/>
      <c r="N152" s="14"/>
    </row>
    <row r="153" spans="1:14" x14ac:dyDescent="0.25">
      <c r="A153" s="61"/>
      <c r="B153" s="61"/>
      <c r="E153" s="63"/>
      <c r="F153" s="63" t="s">
        <v>1485</v>
      </c>
      <c r="G153" s="63"/>
      <c r="H153" s="63"/>
      <c r="I153" s="63"/>
      <c r="J153" s="66"/>
      <c r="K153" s="63"/>
      <c r="L153" s="66"/>
      <c r="M153" s="66"/>
      <c r="N153" s="14"/>
    </row>
    <row r="154" spans="1:14" x14ac:dyDescent="0.25">
      <c r="A154" s="61"/>
      <c r="B154" s="61"/>
      <c r="E154" s="63"/>
      <c r="F154" s="63" t="s">
        <v>1485</v>
      </c>
      <c r="G154" s="63"/>
      <c r="H154" s="63"/>
      <c r="I154" s="63"/>
      <c r="J154" s="66"/>
      <c r="K154" s="63"/>
      <c r="L154" s="66"/>
      <c r="M154" s="66"/>
      <c r="N154" s="14"/>
    </row>
    <row r="155" spans="1:14" x14ac:dyDescent="0.25">
      <c r="A155" s="61"/>
      <c r="B155" s="61"/>
      <c r="E155" s="63"/>
      <c r="F155" s="63" t="s">
        <v>1485</v>
      </c>
      <c r="G155" s="63"/>
      <c r="H155" s="63"/>
      <c r="I155" s="63"/>
      <c r="J155" s="66"/>
      <c r="K155" s="63"/>
      <c r="L155" s="66"/>
      <c r="M155" s="66"/>
      <c r="N155" s="14"/>
    </row>
    <row r="156" spans="1:14" x14ac:dyDescent="0.25">
      <c r="A156" s="61"/>
      <c r="B156" s="61"/>
      <c r="E156" s="63"/>
      <c r="F156" s="63" t="s">
        <v>1485</v>
      </c>
      <c r="G156" s="63"/>
      <c r="H156" s="63"/>
      <c r="I156" s="63"/>
      <c r="J156" s="66"/>
      <c r="K156" s="63"/>
      <c r="L156" s="66"/>
      <c r="M156" s="66"/>
      <c r="N156" s="14"/>
    </row>
    <row r="157" spans="1:14" x14ac:dyDescent="0.25">
      <c r="A157" s="61"/>
      <c r="B157" s="61"/>
      <c r="E157" s="63"/>
      <c r="F157" s="63" t="s">
        <v>1485</v>
      </c>
      <c r="G157" s="63"/>
      <c r="H157" s="63"/>
      <c r="I157" s="63"/>
      <c r="J157" s="66"/>
      <c r="K157" s="63"/>
      <c r="L157" s="66"/>
      <c r="M157" s="66"/>
      <c r="N157" s="14"/>
    </row>
    <row r="158" spans="1:14" x14ac:dyDescent="0.25">
      <c r="A158" s="61"/>
      <c r="B158" s="61"/>
      <c r="E158" s="63"/>
      <c r="F158" s="63" t="s">
        <v>1485</v>
      </c>
      <c r="G158" s="63"/>
      <c r="H158" s="63"/>
      <c r="I158" s="63"/>
      <c r="J158" s="66"/>
      <c r="K158" s="63"/>
      <c r="L158" s="66"/>
      <c r="M158" s="66"/>
      <c r="N158" s="14"/>
    </row>
    <row r="159" spans="1:14" x14ac:dyDescent="0.25">
      <c r="A159" s="61"/>
      <c r="B159" s="61"/>
      <c r="E159" s="63"/>
      <c r="F159" s="63" t="s">
        <v>1485</v>
      </c>
      <c r="G159" s="63"/>
      <c r="H159" s="63"/>
      <c r="I159" s="63"/>
      <c r="J159" s="66"/>
      <c r="K159" s="63"/>
      <c r="L159" s="66"/>
      <c r="M159" s="66"/>
      <c r="N159" s="14"/>
    </row>
    <row r="160" spans="1:14" x14ac:dyDescent="0.25">
      <c r="A160" s="61"/>
      <c r="B160" s="61"/>
      <c r="E160" s="63"/>
      <c r="F160" s="63" t="s">
        <v>1485</v>
      </c>
      <c r="G160" s="63"/>
      <c r="H160" s="63"/>
      <c r="I160" s="63"/>
      <c r="J160" s="66"/>
      <c r="K160" s="63"/>
      <c r="L160" s="66"/>
      <c r="M160" s="66"/>
      <c r="N160" s="14"/>
    </row>
    <row r="161" spans="1:14" x14ac:dyDescent="0.25">
      <c r="A161" s="61"/>
      <c r="B161" s="61"/>
      <c r="E161" s="63"/>
      <c r="F161" s="63" t="s">
        <v>1485</v>
      </c>
      <c r="G161" s="63"/>
      <c r="H161" s="63"/>
      <c r="I161" s="63"/>
      <c r="J161" s="66"/>
      <c r="K161" s="63"/>
      <c r="L161" s="66"/>
      <c r="M161" s="66"/>
      <c r="N161" s="14"/>
    </row>
    <row r="162" spans="1:14" x14ac:dyDescent="0.25">
      <c r="A162" s="61"/>
      <c r="B162" s="61"/>
      <c r="E162" s="63"/>
      <c r="F162" s="63" t="s">
        <v>1485</v>
      </c>
      <c r="G162" s="63"/>
      <c r="H162" s="63"/>
      <c r="I162" s="63"/>
      <c r="J162" s="66"/>
      <c r="K162" s="63"/>
      <c r="L162" s="66"/>
      <c r="M162" s="66"/>
      <c r="N162" s="14"/>
    </row>
    <row r="163" spans="1:14" x14ac:dyDescent="0.25">
      <c r="A163" s="61"/>
      <c r="B163" s="61"/>
      <c r="E163" s="63"/>
      <c r="F163" s="63" t="s">
        <v>1485</v>
      </c>
      <c r="G163" s="63"/>
      <c r="H163" s="63"/>
      <c r="I163" s="63"/>
      <c r="J163" s="66"/>
      <c r="K163" s="63"/>
      <c r="L163" s="66"/>
      <c r="M163" s="66"/>
      <c r="N163" s="14"/>
    </row>
    <row r="164" spans="1:14" x14ac:dyDescent="0.25">
      <c r="A164" s="61"/>
      <c r="B164" s="61"/>
      <c r="E164" s="63"/>
      <c r="F164" s="63" t="s">
        <v>1485</v>
      </c>
      <c r="G164" s="63"/>
      <c r="H164" s="63"/>
      <c r="I164" s="63"/>
      <c r="J164" s="66"/>
      <c r="K164" s="63"/>
      <c r="L164" s="66"/>
      <c r="M164" s="66"/>
      <c r="N164" s="14"/>
    </row>
    <row r="165" spans="1:14" x14ac:dyDescent="0.25">
      <c r="A165" s="61"/>
      <c r="B165" s="61"/>
      <c r="E165" s="63"/>
      <c r="F165" s="63" t="s">
        <v>1485</v>
      </c>
      <c r="G165" s="63"/>
      <c r="H165" s="63"/>
      <c r="I165" s="63"/>
      <c r="J165" s="66"/>
      <c r="K165" s="63"/>
      <c r="L165" s="66"/>
      <c r="M165" s="66"/>
      <c r="N165" s="14"/>
    </row>
    <row r="166" spans="1:14" x14ac:dyDescent="0.25">
      <c r="A166" s="61"/>
      <c r="B166" s="61"/>
      <c r="E166" s="63"/>
      <c r="F166" s="63" t="s">
        <v>1485</v>
      </c>
      <c r="G166" s="63"/>
      <c r="H166" s="63"/>
      <c r="I166" s="63"/>
      <c r="J166" s="66"/>
      <c r="K166" s="63"/>
      <c r="L166" s="66"/>
      <c r="M166" s="66"/>
      <c r="N166" s="14"/>
    </row>
    <row r="167" spans="1:14" x14ac:dyDescent="0.25">
      <c r="A167" s="61"/>
      <c r="B167" s="61"/>
      <c r="E167" s="63"/>
      <c r="F167" s="63" t="s">
        <v>1485</v>
      </c>
      <c r="G167" s="63"/>
      <c r="H167" s="63"/>
      <c r="I167" s="63"/>
      <c r="J167" s="66"/>
      <c r="K167" s="63"/>
      <c r="L167" s="66"/>
      <c r="M167" s="66"/>
      <c r="N167" s="14"/>
    </row>
    <row r="168" spans="1:14" x14ac:dyDescent="0.25">
      <c r="A168" s="61"/>
      <c r="B168" s="61"/>
      <c r="E168" s="63"/>
      <c r="F168" s="63" t="s">
        <v>1485</v>
      </c>
      <c r="G168" s="63"/>
      <c r="H168" s="63"/>
      <c r="I168" s="63"/>
      <c r="J168" s="66"/>
      <c r="K168" s="63"/>
      <c r="L168" s="66"/>
      <c r="M168" s="66"/>
      <c r="N168" s="14"/>
    </row>
    <row r="169" spans="1:14" x14ac:dyDescent="0.25">
      <c r="A169" s="61"/>
      <c r="B169" s="61"/>
      <c r="E169" s="63"/>
      <c r="F169" s="63" t="s">
        <v>1485</v>
      </c>
      <c r="G169" s="63"/>
      <c r="H169" s="63"/>
      <c r="I169" s="63"/>
      <c r="J169" s="66"/>
      <c r="K169" s="63"/>
      <c r="L169" s="66"/>
      <c r="M169" s="66"/>
      <c r="N169" s="14"/>
    </row>
    <row r="170" spans="1:14" x14ac:dyDescent="0.25">
      <c r="A170" s="61"/>
      <c r="B170" s="61"/>
      <c r="E170" s="63"/>
      <c r="F170" s="63" t="s">
        <v>1485</v>
      </c>
      <c r="G170" s="63"/>
      <c r="H170" s="63"/>
      <c r="I170" s="63"/>
      <c r="J170" s="66"/>
      <c r="K170" s="63"/>
      <c r="L170" s="66"/>
      <c r="M170" s="66"/>
      <c r="N170" s="14"/>
    </row>
    <row r="171" spans="1:14" x14ac:dyDescent="0.25">
      <c r="A171" s="61"/>
      <c r="B171" s="61"/>
      <c r="E171" s="63"/>
      <c r="F171" s="63" t="s">
        <v>1485</v>
      </c>
      <c r="G171" s="63"/>
      <c r="H171" s="63"/>
      <c r="I171" s="63"/>
      <c r="J171" s="66"/>
      <c r="K171" s="63"/>
      <c r="L171" s="66"/>
      <c r="M171" s="66"/>
      <c r="N171" s="14"/>
    </row>
    <row r="172" spans="1:14" x14ac:dyDescent="0.25">
      <c r="A172" s="61"/>
      <c r="B172" s="61"/>
      <c r="E172" s="63"/>
      <c r="F172" s="63" t="s">
        <v>1485</v>
      </c>
      <c r="G172" s="63"/>
      <c r="H172" s="63"/>
      <c r="I172" s="63"/>
      <c r="J172" s="66"/>
      <c r="K172" s="63"/>
      <c r="L172" s="66"/>
      <c r="M172" s="66"/>
      <c r="N172" s="14"/>
    </row>
    <row r="173" spans="1:14" x14ac:dyDescent="0.25">
      <c r="A173" s="61"/>
      <c r="B173" s="61"/>
      <c r="E173" s="63"/>
      <c r="F173" s="63" t="s">
        <v>1485</v>
      </c>
      <c r="G173" s="63"/>
      <c r="H173" s="63"/>
      <c r="I173" s="63"/>
      <c r="J173" s="66"/>
      <c r="K173" s="63"/>
      <c r="L173" s="66"/>
      <c r="M173" s="66"/>
      <c r="N173" s="14"/>
    </row>
    <row r="174" spans="1:14" x14ac:dyDescent="0.25">
      <c r="A174" s="61"/>
      <c r="B174" s="61"/>
      <c r="E174" s="63"/>
      <c r="F174" s="63" t="s">
        <v>1485</v>
      </c>
      <c r="G174" s="63"/>
      <c r="H174" s="63"/>
      <c r="I174" s="63"/>
      <c r="J174" s="66"/>
      <c r="K174" s="63"/>
      <c r="L174" s="66"/>
      <c r="M174" s="66"/>
      <c r="N174" s="14"/>
    </row>
    <row r="175" spans="1:14" x14ac:dyDescent="0.25">
      <c r="A175" s="61"/>
      <c r="B175" s="61"/>
      <c r="E175" s="63"/>
      <c r="F175" s="63" t="s">
        <v>1485</v>
      </c>
      <c r="G175" s="63"/>
      <c r="H175" s="63"/>
      <c r="I175" s="63"/>
      <c r="J175" s="66"/>
      <c r="K175" s="63"/>
      <c r="L175" s="66"/>
      <c r="M175" s="66"/>
      <c r="N175" s="14"/>
    </row>
    <row r="176" spans="1:14" x14ac:dyDescent="0.25">
      <c r="A176" s="61"/>
      <c r="B176" s="61"/>
      <c r="E176" s="63"/>
      <c r="F176" s="63" t="s">
        <v>1485</v>
      </c>
      <c r="G176" s="63"/>
      <c r="H176" s="63"/>
      <c r="I176" s="63"/>
      <c r="J176" s="66"/>
      <c r="K176" s="63"/>
      <c r="L176" s="66"/>
      <c r="M176" s="66"/>
      <c r="N176" s="14"/>
    </row>
    <row r="177" spans="1:14" x14ac:dyDescent="0.25">
      <c r="A177" s="61"/>
      <c r="B177" s="61"/>
      <c r="E177" s="63"/>
      <c r="F177" s="63" t="s">
        <v>1485</v>
      </c>
      <c r="G177" s="63"/>
      <c r="H177" s="63"/>
      <c r="I177" s="63"/>
      <c r="J177" s="66"/>
      <c r="K177" s="63"/>
      <c r="L177" s="66"/>
      <c r="M177" s="66"/>
      <c r="N177" s="14"/>
    </row>
    <row r="178" spans="1:14" x14ac:dyDescent="0.25">
      <c r="A178" s="61"/>
      <c r="B178" s="61"/>
      <c r="E178" s="63"/>
      <c r="F178" s="63" t="s">
        <v>1485</v>
      </c>
      <c r="G178" s="63"/>
      <c r="H178" s="63"/>
      <c r="I178" s="63"/>
      <c r="J178" s="66"/>
      <c r="K178" s="63"/>
      <c r="L178" s="66"/>
      <c r="M178" s="66"/>
      <c r="N178" s="14"/>
    </row>
    <row r="179" spans="1:14" x14ac:dyDescent="0.25">
      <c r="A179" s="61"/>
      <c r="B179" s="61"/>
      <c r="E179" s="63"/>
      <c r="F179" s="63" t="s">
        <v>1485</v>
      </c>
      <c r="G179" s="63"/>
      <c r="H179" s="63"/>
      <c r="I179" s="63"/>
      <c r="J179" s="66"/>
      <c r="K179" s="63"/>
      <c r="L179" s="66"/>
      <c r="M179" s="66"/>
      <c r="N179" s="14"/>
    </row>
    <row r="180" spans="1:14" x14ac:dyDescent="0.25">
      <c r="A180" s="61"/>
      <c r="B180" s="61"/>
      <c r="E180" s="63"/>
      <c r="F180" s="63" t="s">
        <v>1485</v>
      </c>
      <c r="G180" s="63"/>
      <c r="H180" s="63"/>
      <c r="I180" s="63"/>
      <c r="J180" s="66"/>
      <c r="K180" s="63"/>
      <c r="L180" s="66"/>
      <c r="M180" s="66"/>
      <c r="N180" s="14"/>
    </row>
    <row r="181" spans="1:14" x14ac:dyDescent="0.25">
      <c r="A181" s="61"/>
      <c r="B181" s="61"/>
      <c r="E181" s="63"/>
      <c r="F181" s="63" t="s">
        <v>1485</v>
      </c>
      <c r="G181" s="63"/>
      <c r="H181" s="63"/>
      <c r="I181" s="63"/>
      <c r="J181" s="66"/>
      <c r="K181" s="63"/>
      <c r="L181" s="66"/>
      <c r="M181" s="66"/>
      <c r="N181" s="14"/>
    </row>
    <row r="182" spans="1:14" x14ac:dyDescent="0.25">
      <c r="A182" s="61"/>
      <c r="B182" s="61"/>
      <c r="E182" s="63"/>
      <c r="F182" s="63" t="s">
        <v>1485</v>
      </c>
      <c r="G182" s="63"/>
      <c r="H182" s="63"/>
      <c r="I182" s="63"/>
      <c r="J182" s="66"/>
      <c r="K182" s="63"/>
      <c r="L182" s="66"/>
      <c r="M182" s="66"/>
      <c r="N182" s="14"/>
    </row>
    <row r="183" spans="1:14" x14ac:dyDescent="0.25">
      <c r="A183" s="61"/>
      <c r="B183" s="61"/>
      <c r="E183" s="63"/>
      <c r="F183" s="63" t="s">
        <v>1485</v>
      </c>
      <c r="G183" s="63"/>
      <c r="H183" s="63"/>
      <c r="I183" s="63"/>
      <c r="J183" s="66"/>
      <c r="K183" s="63"/>
      <c r="L183" s="66"/>
      <c r="M183" s="66"/>
      <c r="N183" s="14"/>
    </row>
    <row r="184" spans="1:14" x14ac:dyDescent="0.25">
      <c r="A184" s="61"/>
      <c r="B184" s="61"/>
      <c r="E184" s="63"/>
      <c r="F184" s="63" t="s">
        <v>1640</v>
      </c>
      <c r="G184" s="63"/>
      <c r="H184" s="63"/>
      <c r="I184" s="63"/>
      <c r="J184" s="66"/>
      <c r="K184" s="63"/>
      <c r="L184" s="66"/>
      <c r="M184" s="66"/>
      <c r="N184" s="14"/>
    </row>
    <row r="185" spans="1:14" x14ac:dyDescent="0.25">
      <c r="A185" s="61"/>
      <c r="B185" s="61"/>
      <c r="E185" s="63"/>
      <c r="F185" s="63" t="s">
        <v>1640</v>
      </c>
      <c r="G185" s="63"/>
      <c r="H185" s="63"/>
      <c r="I185" s="63"/>
      <c r="J185" s="66"/>
      <c r="K185" s="63"/>
      <c r="L185" s="66"/>
      <c r="M185" s="66"/>
      <c r="N185" s="14"/>
    </row>
    <row r="186" spans="1:14" x14ac:dyDescent="0.25">
      <c r="A186" s="61"/>
      <c r="B186" s="61"/>
      <c r="E186" s="63"/>
      <c r="F186" s="63" t="s">
        <v>1485</v>
      </c>
      <c r="G186" s="63"/>
      <c r="H186" s="63"/>
      <c r="I186" s="63"/>
      <c r="J186" s="66"/>
      <c r="K186" s="63"/>
      <c r="L186" s="66"/>
      <c r="M186" s="66"/>
      <c r="N186" s="14"/>
    </row>
    <row r="187" spans="1:14" x14ac:dyDescent="0.25">
      <c r="A187" s="61"/>
      <c r="B187" s="61"/>
      <c r="E187" s="63"/>
      <c r="F187" s="63"/>
      <c r="G187" s="63"/>
      <c r="H187" s="63"/>
      <c r="I187" s="63"/>
      <c r="J187" s="66"/>
      <c r="K187" s="63"/>
      <c r="L187" s="66"/>
      <c r="M187" s="66"/>
      <c r="N187" s="14"/>
    </row>
    <row r="188" spans="1:14" x14ac:dyDescent="0.25">
      <c r="A188" s="61"/>
      <c r="B188" s="61"/>
      <c r="E188" s="63"/>
      <c r="F188" s="63"/>
      <c r="G188" s="63"/>
      <c r="H188" s="63"/>
      <c r="I188" s="63"/>
      <c r="J188" s="66"/>
      <c r="K188" s="63"/>
      <c r="L188" s="66"/>
      <c r="M188" s="66"/>
      <c r="N188" s="14"/>
    </row>
    <row r="189" spans="1:14" x14ac:dyDescent="0.25">
      <c r="A189" s="61"/>
      <c r="B189" s="61"/>
      <c r="E189" s="63"/>
      <c r="F189" s="63"/>
      <c r="G189" s="63"/>
      <c r="H189" s="63"/>
      <c r="I189" s="63"/>
      <c r="J189" s="66"/>
      <c r="K189" s="63"/>
      <c r="L189" s="66"/>
      <c r="M189" s="66"/>
      <c r="N189" s="14"/>
    </row>
    <row r="190" spans="1:14" x14ac:dyDescent="0.25">
      <c r="A190" s="61"/>
      <c r="B190" s="61"/>
      <c r="E190" s="63"/>
      <c r="F190" s="63"/>
      <c r="G190" s="63"/>
      <c r="H190" s="63"/>
      <c r="I190" s="63"/>
      <c r="J190" s="66"/>
      <c r="K190" s="63"/>
      <c r="L190" s="66"/>
      <c r="M190" s="66"/>
      <c r="N190" s="14"/>
    </row>
    <row r="191" spans="1:14" x14ac:dyDescent="0.25">
      <c r="A191" s="61"/>
      <c r="B191" s="61"/>
      <c r="E191" s="63"/>
      <c r="F191" s="63"/>
      <c r="G191" s="63"/>
      <c r="H191" s="63"/>
      <c r="I191" s="63"/>
      <c r="J191" s="66"/>
      <c r="K191" s="63"/>
      <c r="L191" s="66"/>
      <c r="M191" s="66"/>
      <c r="N191" s="14"/>
    </row>
    <row r="192" spans="1:14" x14ac:dyDescent="0.25">
      <c r="A192" s="61"/>
      <c r="B192" s="61"/>
      <c r="E192" s="63"/>
      <c r="F192" s="63"/>
      <c r="G192" s="63"/>
      <c r="H192" s="63"/>
      <c r="I192" s="63"/>
      <c r="J192" s="66"/>
      <c r="K192" s="63"/>
      <c r="L192" s="66"/>
      <c r="M192" s="66"/>
      <c r="N192" s="14"/>
    </row>
    <row r="193" spans="1:14" x14ac:dyDescent="0.25">
      <c r="A193" s="61"/>
      <c r="B193" s="61"/>
      <c r="E193" s="63"/>
      <c r="F193" s="63"/>
      <c r="G193" s="63"/>
      <c r="H193" s="63"/>
      <c r="I193" s="63"/>
      <c r="J193" s="66"/>
      <c r="K193" s="63"/>
      <c r="L193" s="66"/>
      <c r="M193" s="66"/>
      <c r="N193" s="14"/>
    </row>
    <row r="194" spans="1:14" x14ac:dyDescent="0.25">
      <c r="A194" s="61"/>
      <c r="B194" s="61"/>
      <c r="E194" s="63"/>
      <c r="F194" s="63"/>
      <c r="G194" s="63"/>
      <c r="H194" s="63"/>
      <c r="I194" s="63"/>
      <c r="J194" s="66"/>
      <c r="K194" s="63"/>
      <c r="L194" s="66"/>
      <c r="M194" s="66"/>
      <c r="N194" s="14"/>
    </row>
    <row r="195" spans="1:14" x14ac:dyDescent="0.25">
      <c r="A195" s="61"/>
      <c r="B195" s="61"/>
      <c r="E195" s="63"/>
      <c r="F195" s="63"/>
      <c r="G195" s="63"/>
      <c r="H195" s="63"/>
      <c r="I195" s="63"/>
      <c r="J195" s="66"/>
      <c r="K195" s="63"/>
      <c r="L195" s="66"/>
      <c r="M195" s="66"/>
      <c r="N195" s="14"/>
    </row>
    <row r="196" spans="1:14" x14ac:dyDescent="0.25">
      <c r="A196" s="61"/>
      <c r="B196" s="61"/>
      <c r="E196" s="63"/>
      <c r="F196" s="63"/>
      <c r="G196" s="63"/>
      <c r="H196" s="63"/>
      <c r="I196" s="63"/>
      <c r="J196" s="66"/>
      <c r="K196" s="63"/>
      <c r="L196" s="66"/>
      <c r="M196" s="66"/>
      <c r="N196" s="14"/>
    </row>
    <row r="197" spans="1:14" x14ac:dyDescent="0.25">
      <c r="A197" s="61"/>
      <c r="B197" s="61"/>
      <c r="E197" s="63"/>
      <c r="F197" s="63"/>
      <c r="G197" s="63"/>
      <c r="H197" s="63"/>
      <c r="I197" s="63"/>
      <c r="J197" s="66"/>
      <c r="K197" s="63"/>
      <c r="L197" s="66"/>
      <c r="M197" s="66"/>
      <c r="N197" s="14"/>
    </row>
    <row r="198" spans="1:14" x14ac:dyDescent="0.25">
      <c r="A198" s="61"/>
      <c r="B198" s="61"/>
      <c r="E198" s="63"/>
      <c r="F198" s="63"/>
      <c r="G198" s="63"/>
      <c r="H198" s="63"/>
      <c r="I198" s="63"/>
      <c r="J198" s="66"/>
      <c r="K198" s="63"/>
      <c r="L198" s="66"/>
      <c r="M198" s="66"/>
      <c r="N198" s="14"/>
    </row>
    <row r="199" spans="1:14" x14ac:dyDescent="0.25">
      <c r="A199" s="61"/>
      <c r="B199" s="61"/>
      <c r="E199" s="63"/>
      <c r="F199" s="63"/>
      <c r="G199" s="63"/>
      <c r="H199" s="63"/>
      <c r="I199" s="63"/>
      <c r="J199" s="66"/>
      <c r="K199" s="63"/>
      <c r="L199" s="66"/>
      <c r="M199" s="66"/>
      <c r="N199" s="14"/>
    </row>
    <row r="200" spans="1:14" x14ac:dyDescent="0.25">
      <c r="A200" s="61"/>
      <c r="B200" s="61"/>
      <c r="E200" s="63"/>
      <c r="F200" s="63"/>
      <c r="G200" s="63"/>
      <c r="H200" s="63"/>
      <c r="I200" s="63"/>
      <c r="J200" s="66"/>
      <c r="K200" s="63"/>
      <c r="L200" s="66"/>
      <c r="M200" s="66"/>
      <c r="N200" s="14"/>
    </row>
    <row r="201" spans="1:14" x14ac:dyDescent="0.25">
      <c r="A201" s="61"/>
      <c r="B201" s="61"/>
      <c r="E201" s="63"/>
      <c r="F201" s="63"/>
      <c r="G201" s="63"/>
      <c r="H201" s="63"/>
      <c r="I201" s="63"/>
      <c r="J201" s="66"/>
      <c r="K201" s="63"/>
      <c r="L201" s="66"/>
      <c r="M201" s="66"/>
      <c r="N201" s="14"/>
    </row>
    <row r="202" spans="1:14" x14ac:dyDescent="0.25">
      <c r="A202" s="61"/>
      <c r="B202" s="61"/>
      <c r="E202" s="63"/>
      <c r="F202" s="63"/>
      <c r="G202" s="63"/>
      <c r="H202" s="63"/>
      <c r="I202" s="63"/>
      <c r="J202" s="66"/>
      <c r="K202" s="63"/>
      <c r="L202" s="66"/>
      <c r="M202" s="66"/>
      <c r="N202" s="14"/>
    </row>
    <row r="203" spans="1:14" x14ac:dyDescent="0.25">
      <c r="A203" s="61"/>
      <c r="B203" s="61"/>
      <c r="E203" s="63"/>
      <c r="F203" s="63"/>
      <c r="G203" s="63"/>
      <c r="H203" s="63"/>
      <c r="I203" s="63"/>
      <c r="J203" s="66"/>
      <c r="K203" s="63"/>
      <c r="L203" s="66"/>
      <c r="M203" s="66"/>
      <c r="N203" s="14"/>
    </row>
    <row r="204" spans="1:14" x14ac:dyDescent="0.25">
      <c r="A204" s="61"/>
      <c r="B204" s="61"/>
      <c r="E204" s="63"/>
      <c r="F204" s="63"/>
      <c r="G204" s="63"/>
      <c r="H204" s="63"/>
      <c r="I204" s="63"/>
      <c r="J204" s="66"/>
      <c r="K204" s="63"/>
      <c r="L204" s="66"/>
      <c r="M204" s="66"/>
      <c r="N204" s="14"/>
    </row>
    <row r="205" spans="1:14" x14ac:dyDescent="0.25">
      <c r="A205" s="61"/>
      <c r="B205" s="61"/>
      <c r="E205" s="63"/>
      <c r="F205" s="63"/>
      <c r="G205" s="63"/>
      <c r="H205" s="63"/>
      <c r="I205" s="63"/>
      <c r="J205" s="66"/>
      <c r="K205" s="63"/>
      <c r="L205" s="66"/>
      <c r="M205" s="66"/>
      <c r="N205" s="14"/>
    </row>
    <row r="206" spans="1:14" x14ac:dyDescent="0.25">
      <c r="A206" s="61"/>
      <c r="B206" s="61"/>
      <c r="E206" s="63"/>
      <c r="F206" s="63"/>
      <c r="G206" s="63"/>
      <c r="H206" s="63"/>
      <c r="I206" s="63"/>
      <c r="J206" s="66"/>
      <c r="K206" s="63"/>
      <c r="L206" s="66"/>
      <c r="M206" s="66"/>
      <c r="N206" s="14"/>
    </row>
    <row r="207" spans="1:14" x14ac:dyDescent="0.25">
      <c r="A207" s="61"/>
      <c r="B207" s="61"/>
      <c r="E207" s="63"/>
      <c r="F207" s="63"/>
      <c r="G207" s="63"/>
      <c r="H207" s="63"/>
      <c r="I207" s="63"/>
      <c r="J207" s="66"/>
      <c r="K207" s="63"/>
      <c r="L207" s="66"/>
      <c r="M207" s="66"/>
      <c r="N207" s="14"/>
    </row>
    <row r="208" spans="1:14" x14ac:dyDescent="0.25">
      <c r="A208" s="61"/>
      <c r="B208" s="61"/>
      <c r="E208" s="63"/>
      <c r="F208" s="63"/>
      <c r="G208" s="63"/>
      <c r="H208" s="63"/>
      <c r="I208" s="63"/>
      <c r="J208" s="66"/>
      <c r="K208" s="63"/>
      <c r="L208" s="66"/>
      <c r="M208" s="66"/>
      <c r="N208" s="14"/>
    </row>
    <row r="209" spans="1:14" x14ac:dyDescent="0.25">
      <c r="A209" s="61"/>
      <c r="B209" s="61"/>
      <c r="E209" s="63"/>
      <c r="F209" s="63"/>
      <c r="G209" s="63"/>
      <c r="H209" s="63"/>
      <c r="I209" s="63"/>
      <c r="J209" s="66"/>
      <c r="K209" s="63"/>
      <c r="L209" s="66"/>
      <c r="M209" s="66"/>
      <c r="N209" s="14"/>
    </row>
    <row r="210" spans="1:14" x14ac:dyDescent="0.25">
      <c r="A210" s="61"/>
      <c r="B210" s="61"/>
      <c r="E210" s="63"/>
      <c r="F210" s="63"/>
      <c r="G210" s="63"/>
      <c r="H210" s="63"/>
      <c r="I210" s="63"/>
      <c r="J210" s="66"/>
      <c r="K210" s="63"/>
      <c r="L210" s="66"/>
      <c r="M210" s="66"/>
      <c r="N210" s="14"/>
    </row>
    <row r="211" spans="1:14" x14ac:dyDescent="0.25">
      <c r="A211" s="61"/>
      <c r="B211" s="61"/>
      <c r="E211" s="63"/>
      <c r="F211" s="63"/>
      <c r="G211" s="63"/>
      <c r="H211" s="63"/>
      <c r="I211" s="63"/>
      <c r="J211" s="66"/>
      <c r="K211" s="63"/>
      <c r="L211" s="66"/>
      <c r="M211" s="66"/>
      <c r="N211" s="14"/>
    </row>
    <row r="212" spans="1:14" x14ac:dyDescent="0.25">
      <c r="A212" s="61"/>
      <c r="B212" s="61"/>
      <c r="E212" s="63"/>
      <c r="F212" s="63"/>
      <c r="G212" s="63"/>
      <c r="H212" s="63"/>
      <c r="I212" s="63"/>
      <c r="J212" s="66"/>
      <c r="K212" s="63"/>
      <c r="L212" s="66"/>
      <c r="M212" s="66"/>
      <c r="N212" s="14"/>
    </row>
    <row r="213" spans="1:14" x14ac:dyDescent="0.25">
      <c r="A213" s="61"/>
      <c r="B213" s="61"/>
      <c r="E213" s="63"/>
      <c r="F213" s="63"/>
      <c r="G213" s="63"/>
      <c r="H213" s="63"/>
      <c r="I213" s="63"/>
      <c r="J213" s="66"/>
      <c r="K213" s="63"/>
      <c r="L213" s="66"/>
      <c r="M213" s="66"/>
      <c r="N213" s="14"/>
    </row>
    <row r="214" spans="1:14" x14ac:dyDescent="0.25">
      <c r="A214" s="61"/>
      <c r="B214" s="61"/>
      <c r="E214" s="63"/>
      <c r="F214" s="63"/>
      <c r="G214" s="63"/>
      <c r="H214" s="63"/>
      <c r="I214" s="63"/>
      <c r="J214" s="66"/>
      <c r="K214" s="63"/>
      <c r="L214" s="66"/>
      <c r="M214" s="66"/>
      <c r="N214" s="14"/>
    </row>
    <row r="215" spans="1:14" x14ac:dyDescent="0.25">
      <c r="A215" s="61"/>
      <c r="B215" s="61"/>
      <c r="E215" s="63"/>
      <c r="F215" s="63"/>
      <c r="G215" s="63"/>
      <c r="H215" s="63"/>
      <c r="I215" s="63"/>
      <c r="J215" s="66"/>
      <c r="K215" s="63"/>
      <c r="L215" s="66"/>
      <c r="M215" s="66"/>
      <c r="N215" s="14"/>
    </row>
    <row r="216" spans="1:14" x14ac:dyDescent="0.25">
      <c r="A216" s="61"/>
      <c r="B216" s="61"/>
      <c r="E216" s="63"/>
      <c r="F216" s="63"/>
      <c r="G216" s="63"/>
      <c r="H216" s="63"/>
      <c r="I216" s="63"/>
      <c r="J216" s="66"/>
      <c r="K216" s="63"/>
      <c r="L216" s="66"/>
      <c r="M216" s="66"/>
      <c r="N216" s="14"/>
    </row>
    <row r="217" spans="1:14" x14ac:dyDescent="0.25">
      <c r="A217" s="61"/>
      <c r="B217" s="61"/>
      <c r="E217" s="63"/>
      <c r="F217" s="63"/>
      <c r="G217" s="63"/>
      <c r="H217" s="63"/>
      <c r="I217" s="63"/>
      <c r="J217" s="66"/>
      <c r="K217" s="63"/>
      <c r="L217" s="66"/>
      <c r="M217" s="66"/>
      <c r="N217" s="14"/>
    </row>
    <row r="218" spans="1:14" x14ac:dyDescent="0.25">
      <c r="A218" s="61"/>
      <c r="B218" s="61"/>
      <c r="E218" s="63"/>
      <c r="F218" s="63"/>
      <c r="G218" s="63"/>
      <c r="H218" s="63"/>
      <c r="I218" s="63"/>
      <c r="J218" s="66"/>
      <c r="K218" s="63"/>
      <c r="L218" s="66"/>
      <c r="M218" s="66"/>
      <c r="N218" s="14"/>
    </row>
    <row r="219" spans="1:14" x14ac:dyDescent="0.25">
      <c r="A219" s="61"/>
      <c r="B219" s="61"/>
      <c r="E219" s="63"/>
      <c r="F219" s="63"/>
      <c r="G219" s="63"/>
      <c r="H219" s="63"/>
      <c r="I219" s="63"/>
      <c r="J219" s="66"/>
      <c r="K219" s="63"/>
      <c r="L219" s="66"/>
      <c r="M219" s="66"/>
      <c r="N219" s="14"/>
    </row>
    <row r="220" spans="1:14" x14ac:dyDescent="0.25">
      <c r="A220" s="61"/>
      <c r="B220" s="61"/>
      <c r="E220" s="63"/>
      <c r="F220" s="63"/>
      <c r="G220" s="63"/>
      <c r="H220" s="63"/>
      <c r="I220" s="63"/>
      <c r="J220" s="66"/>
      <c r="K220" s="63"/>
      <c r="L220" s="66"/>
      <c r="M220" s="66"/>
      <c r="N220" s="14"/>
    </row>
    <row r="221" spans="1:14" x14ac:dyDescent="0.25">
      <c r="A221" s="61"/>
      <c r="B221" s="61"/>
      <c r="E221" s="63"/>
      <c r="F221" s="63"/>
      <c r="G221" s="63"/>
      <c r="H221" s="63"/>
      <c r="I221" s="63"/>
      <c r="J221" s="66"/>
      <c r="K221" s="63"/>
      <c r="L221" s="66"/>
      <c r="M221" s="66"/>
      <c r="N221" s="14"/>
    </row>
    <row r="222" spans="1:14" x14ac:dyDescent="0.25">
      <c r="A222" s="61"/>
      <c r="B222" s="61"/>
      <c r="E222" s="63"/>
      <c r="F222" s="63"/>
      <c r="G222" s="63"/>
      <c r="H222" s="63"/>
      <c r="I222" s="63"/>
      <c r="J222" s="66"/>
      <c r="K222" s="63"/>
      <c r="L222" s="66"/>
      <c r="M222" s="66"/>
      <c r="N222" s="14"/>
    </row>
    <row r="223" spans="1:14" x14ac:dyDescent="0.25">
      <c r="A223" s="61"/>
      <c r="B223" s="61"/>
      <c r="E223" s="63"/>
      <c r="F223" s="63"/>
      <c r="G223" s="63"/>
      <c r="H223" s="63"/>
      <c r="I223" s="63"/>
      <c r="J223" s="66"/>
      <c r="K223" s="63"/>
      <c r="L223" s="66"/>
      <c r="M223" s="66"/>
      <c r="N223" s="14"/>
    </row>
    <row r="224" spans="1:14" x14ac:dyDescent="0.25">
      <c r="A224" s="61"/>
      <c r="B224" s="61"/>
      <c r="E224" s="63"/>
      <c r="F224" s="63"/>
      <c r="G224" s="63"/>
      <c r="H224" s="63"/>
      <c r="I224" s="63"/>
      <c r="J224" s="66"/>
      <c r="K224" s="63"/>
      <c r="L224" s="66"/>
      <c r="M224" s="66"/>
      <c r="N224" s="14"/>
    </row>
    <row r="225" spans="1:14" x14ac:dyDescent="0.25">
      <c r="A225" s="61"/>
      <c r="B225" s="61"/>
      <c r="E225" s="63"/>
      <c r="F225" s="63"/>
      <c r="G225" s="63"/>
      <c r="H225" s="63"/>
      <c r="I225" s="63"/>
      <c r="J225" s="66"/>
      <c r="K225" s="63"/>
      <c r="L225" s="66"/>
      <c r="M225" s="66"/>
      <c r="N225" s="14"/>
    </row>
    <row r="226" spans="1:14" x14ac:dyDescent="0.25">
      <c r="A226" s="61"/>
      <c r="B226" s="61"/>
      <c r="E226" s="63"/>
      <c r="F226" s="63"/>
      <c r="G226" s="63"/>
      <c r="H226" s="63"/>
      <c r="I226" s="63"/>
      <c r="J226" s="66"/>
      <c r="K226" s="63"/>
      <c r="L226" s="66"/>
      <c r="M226" s="66"/>
      <c r="N226" s="14"/>
    </row>
    <row r="227" spans="1:14" x14ac:dyDescent="0.25">
      <c r="A227" s="61"/>
      <c r="B227" s="61"/>
      <c r="E227" s="63"/>
      <c r="F227" s="63"/>
      <c r="G227" s="63"/>
      <c r="H227" s="63"/>
      <c r="I227" s="63"/>
      <c r="J227" s="66"/>
      <c r="K227" s="63"/>
      <c r="L227" s="66"/>
      <c r="M227" s="66"/>
      <c r="N227" s="14"/>
    </row>
    <row r="228" spans="1:14" x14ac:dyDescent="0.25">
      <c r="A228" s="61"/>
      <c r="B228" s="61"/>
      <c r="E228" s="63"/>
      <c r="F228" s="63"/>
      <c r="G228" s="63"/>
      <c r="H228" s="63"/>
      <c r="I228" s="63"/>
      <c r="J228" s="66"/>
      <c r="K228" s="63"/>
      <c r="L228" s="66"/>
      <c r="M228" s="66"/>
      <c r="N228" s="14"/>
    </row>
    <row r="229" spans="1:14" x14ac:dyDescent="0.25">
      <c r="A229" s="61"/>
      <c r="B229" s="61"/>
      <c r="E229" s="63"/>
      <c r="F229" s="63"/>
      <c r="G229" s="63"/>
      <c r="H229" s="63"/>
      <c r="I229" s="63"/>
      <c r="J229" s="66"/>
      <c r="K229" s="63"/>
      <c r="L229" s="66"/>
      <c r="M229" s="66"/>
      <c r="N229" s="14"/>
    </row>
    <row r="230" spans="1:14" x14ac:dyDescent="0.25">
      <c r="A230" s="61"/>
      <c r="B230" s="61"/>
      <c r="E230" s="63"/>
      <c r="F230" s="63"/>
      <c r="G230" s="63"/>
      <c r="H230" s="63"/>
      <c r="I230" s="63"/>
      <c r="J230" s="66"/>
      <c r="K230" s="63"/>
      <c r="L230" s="66"/>
      <c r="M230" s="66"/>
      <c r="N230" s="14"/>
    </row>
    <row r="231" spans="1:14" x14ac:dyDescent="0.25">
      <c r="A231" s="61"/>
      <c r="B231" s="61"/>
      <c r="E231" s="63"/>
      <c r="F231" s="63"/>
      <c r="G231" s="63"/>
      <c r="H231" s="63"/>
      <c r="I231" s="63"/>
      <c r="J231" s="66"/>
      <c r="K231" s="63"/>
      <c r="L231" s="66"/>
      <c r="M231" s="66"/>
      <c r="N231" s="14"/>
    </row>
    <row r="232" spans="1:14" x14ac:dyDescent="0.25">
      <c r="A232" s="61"/>
      <c r="B232" s="61"/>
      <c r="E232" s="63"/>
      <c r="F232" s="63"/>
      <c r="G232" s="63"/>
      <c r="H232" s="63"/>
      <c r="I232" s="63"/>
      <c r="J232" s="66"/>
      <c r="K232" s="63"/>
      <c r="L232" s="66"/>
      <c r="M232" s="66"/>
      <c r="N232" s="14"/>
    </row>
    <row r="233" spans="1:14" x14ac:dyDescent="0.25">
      <c r="A233" s="61"/>
      <c r="B233" s="61"/>
      <c r="E233" s="63"/>
      <c r="F233" s="63"/>
      <c r="G233" s="63"/>
      <c r="H233" s="63"/>
      <c r="I233" s="63"/>
      <c r="J233" s="66"/>
      <c r="K233" s="63"/>
      <c r="L233" s="66"/>
      <c r="M233" s="66"/>
      <c r="N233" s="14"/>
    </row>
    <row r="234" spans="1:14" x14ac:dyDescent="0.25">
      <c r="A234" s="61"/>
      <c r="B234" s="61"/>
      <c r="E234" s="63"/>
      <c r="F234" s="63"/>
      <c r="G234" s="63"/>
      <c r="H234" s="63"/>
      <c r="I234" s="63"/>
      <c r="J234" s="66"/>
      <c r="K234" s="63"/>
      <c r="L234" s="66"/>
      <c r="M234" s="66"/>
      <c r="N234" s="14"/>
    </row>
    <row r="235" spans="1:14" x14ac:dyDescent="0.25">
      <c r="A235" s="61"/>
      <c r="B235" s="61"/>
      <c r="E235" s="63"/>
      <c r="F235" s="63"/>
      <c r="G235" s="63"/>
      <c r="H235" s="63"/>
      <c r="I235" s="63"/>
      <c r="J235" s="66"/>
      <c r="K235" s="63"/>
      <c r="L235" s="66"/>
      <c r="M235" s="66"/>
      <c r="N235" s="14"/>
    </row>
    <row r="236" spans="1:14" x14ac:dyDescent="0.25">
      <c r="A236" s="61"/>
      <c r="B236" s="61"/>
      <c r="E236" s="63"/>
      <c r="F236" s="63"/>
      <c r="G236" s="63"/>
      <c r="H236" s="63"/>
      <c r="I236" s="63"/>
      <c r="J236" s="66"/>
      <c r="K236" s="63"/>
      <c r="L236" s="66"/>
      <c r="M236" s="66"/>
      <c r="N236" s="14"/>
    </row>
    <row r="237" spans="1:14" x14ac:dyDescent="0.25">
      <c r="A237" s="61"/>
      <c r="B237" s="61"/>
      <c r="E237" s="63"/>
      <c r="F237" s="63"/>
      <c r="G237" s="63"/>
      <c r="H237" s="63"/>
      <c r="I237" s="63"/>
      <c r="J237" s="66"/>
      <c r="K237" s="63"/>
      <c r="L237" s="66"/>
      <c r="M237" s="66"/>
      <c r="N237" s="14"/>
    </row>
    <row r="238" spans="1:14" x14ac:dyDescent="0.25">
      <c r="A238" s="61"/>
      <c r="B238" s="61"/>
      <c r="E238" s="63"/>
      <c r="F238" s="63"/>
      <c r="G238" s="63"/>
      <c r="H238" s="63"/>
      <c r="I238" s="63"/>
      <c r="J238" s="66"/>
      <c r="K238" s="63"/>
      <c r="L238" s="66"/>
      <c r="M238" s="66"/>
      <c r="N238" s="14"/>
    </row>
    <row r="239" spans="1:14" x14ac:dyDescent="0.25">
      <c r="A239" s="61"/>
      <c r="B239" s="61"/>
      <c r="E239" s="63"/>
      <c r="F239" s="63"/>
      <c r="G239" s="63"/>
      <c r="H239" s="63"/>
      <c r="I239" s="63"/>
      <c r="J239" s="66"/>
      <c r="K239" s="63"/>
      <c r="L239" s="66"/>
      <c r="M239" s="66"/>
      <c r="N239" s="14"/>
    </row>
    <row r="240" spans="1:14" x14ac:dyDescent="0.25">
      <c r="A240" s="61"/>
      <c r="B240" s="61"/>
      <c r="E240" s="63"/>
      <c r="F240" s="63"/>
      <c r="G240" s="63"/>
      <c r="H240" s="63"/>
      <c r="I240" s="63"/>
      <c r="J240" s="66"/>
      <c r="K240" s="63"/>
      <c r="L240" s="66"/>
      <c r="M240" s="66"/>
      <c r="N240" s="14"/>
    </row>
    <row r="241" spans="1:14" x14ac:dyDescent="0.25">
      <c r="A241" s="61"/>
      <c r="B241" s="61"/>
      <c r="E241" s="63"/>
      <c r="F241" s="63"/>
      <c r="G241" s="63"/>
      <c r="H241" s="63"/>
      <c r="I241" s="63"/>
      <c r="J241" s="66"/>
      <c r="K241" s="63"/>
      <c r="L241" s="66"/>
      <c r="M241" s="66"/>
      <c r="N241" s="14"/>
    </row>
    <row r="242" spans="1:14" x14ac:dyDescent="0.25">
      <c r="A242" s="61"/>
      <c r="B242" s="61"/>
      <c r="E242" s="63"/>
      <c r="F242" s="63"/>
      <c r="G242" s="63"/>
      <c r="H242" s="63"/>
      <c r="I242" s="63"/>
      <c r="J242" s="66"/>
      <c r="K242" s="63"/>
      <c r="L242" s="66"/>
      <c r="M242" s="66"/>
      <c r="N242" s="14"/>
    </row>
    <row r="243" spans="1:14" x14ac:dyDescent="0.25">
      <c r="A243" s="61"/>
      <c r="B243" s="61"/>
      <c r="E243" s="63"/>
      <c r="F243" s="63"/>
      <c r="G243" s="63"/>
      <c r="H243" s="63"/>
      <c r="I243" s="63"/>
      <c r="J243" s="66"/>
      <c r="K243" s="63"/>
      <c r="L243" s="66"/>
      <c r="M243" s="66"/>
      <c r="N243" s="14"/>
    </row>
    <row r="244" spans="1:14" x14ac:dyDescent="0.25">
      <c r="A244" s="61"/>
      <c r="B244" s="61"/>
      <c r="E244" s="63"/>
      <c r="F244" s="63"/>
      <c r="G244" s="63"/>
      <c r="H244" s="63"/>
      <c r="I244" s="63"/>
      <c r="J244" s="66"/>
      <c r="K244" s="63"/>
      <c r="L244" s="66"/>
      <c r="M244" s="66"/>
      <c r="N244" s="14"/>
    </row>
    <row r="245" spans="1:14" x14ac:dyDescent="0.25">
      <c r="A245" s="61"/>
      <c r="B245" s="61"/>
      <c r="E245" s="63"/>
      <c r="F245" s="63"/>
      <c r="G245" s="63"/>
      <c r="H245" s="63"/>
      <c r="I245" s="63"/>
      <c r="J245" s="66"/>
      <c r="K245" s="63"/>
      <c r="L245" s="66"/>
      <c r="M245" s="66"/>
      <c r="N245" s="14"/>
    </row>
    <row r="246" spans="1:14" x14ac:dyDescent="0.25">
      <c r="A246" s="61"/>
      <c r="B246" s="61"/>
      <c r="E246" s="63"/>
      <c r="F246" s="63"/>
      <c r="G246" s="63"/>
      <c r="H246" s="63"/>
      <c r="I246" s="63"/>
      <c r="J246" s="66"/>
      <c r="K246" s="63"/>
      <c r="L246" s="66"/>
      <c r="M246" s="66"/>
      <c r="N246" s="14"/>
    </row>
    <row r="247" spans="1:14" x14ac:dyDescent="0.25">
      <c r="A247" s="61"/>
      <c r="B247" s="61"/>
      <c r="E247" s="63"/>
      <c r="F247" s="63"/>
      <c r="G247" s="63"/>
      <c r="H247" s="63"/>
      <c r="I247" s="63"/>
      <c r="J247" s="66"/>
      <c r="K247" s="63"/>
      <c r="L247" s="66"/>
      <c r="M247" s="66"/>
      <c r="N247" s="14"/>
    </row>
    <row r="248" spans="1:14" x14ac:dyDescent="0.25">
      <c r="A248" s="61"/>
      <c r="B248" s="61"/>
      <c r="E248" s="63"/>
      <c r="F248" s="63"/>
      <c r="G248" s="63"/>
      <c r="H248" s="63"/>
      <c r="I248" s="63"/>
      <c r="J248" s="66"/>
      <c r="K248" s="63"/>
      <c r="L248" s="66"/>
      <c r="M248" s="66"/>
      <c r="N248" s="14"/>
    </row>
    <row r="249" spans="1:14" x14ac:dyDescent="0.25">
      <c r="A249" s="61"/>
      <c r="B249" s="61"/>
      <c r="E249" s="63"/>
      <c r="F249" s="63"/>
      <c r="G249" s="63"/>
      <c r="H249" s="63"/>
      <c r="I249" s="63"/>
      <c r="J249" s="66"/>
      <c r="K249" s="63"/>
      <c r="L249" s="66"/>
      <c r="M249" s="66"/>
      <c r="N249" s="14"/>
    </row>
    <row r="250" spans="1:14" x14ac:dyDescent="0.25">
      <c r="A250" s="61"/>
      <c r="B250" s="61"/>
      <c r="E250" s="63"/>
      <c r="F250" s="63"/>
      <c r="G250" s="63"/>
      <c r="H250" s="63"/>
      <c r="I250" s="63"/>
      <c r="J250" s="66"/>
      <c r="K250" s="63"/>
      <c r="L250" s="66"/>
      <c r="M250" s="66"/>
      <c r="N250" s="14"/>
    </row>
    <row r="251" spans="1:14" x14ac:dyDescent="0.25">
      <c r="A251" s="61"/>
      <c r="B251" s="61"/>
      <c r="E251" s="63"/>
      <c r="F251" s="63"/>
      <c r="G251" s="63"/>
      <c r="H251" s="63"/>
      <c r="I251" s="63"/>
      <c r="J251" s="66"/>
      <c r="K251" s="63"/>
      <c r="L251" s="66"/>
      <c r="M251" s="66"/>
      <c r="N251" s="14"/>
    </row>
    <row r="252" spans="1:14" x14ac:dyDescent="0.25">
      <c r="A252" s="61"/>
      <c r="B252" s="61"/>
      <c r="E252" s="63"/>
      <c r="F252" s="63"/>
      <c r="G252" s="63"/>
      <c r="H252" s="63"/>
      <c r="I252" s="63"/>
      <c r="J252" s="66"/>
      <c r="K252" s="63"/>
      <c r="L252" s="66"/>
      <c r="M252" s="66"/>
      <c r="N252" s="14"/>
    </row>
    <row r="253" spans="1:14" x14ac:dyDescent="0.25">
      <c r="A253" s="61"/>
      <c r="B253" s="61"/>
      <c r="E253" s="63"/>
      <c r="F253" s="63"/>
      <c r="G253" s="63"/>
      <c r="H253" s="63"/>
      <c r="I253" s="63"/>
      <c r="J253" s="66"/>
      <c r="K253" s="63"/>
      <c r="L253" s="66"/>
      <c r="M253" s="66"/>
      <c r="N253" s="14"/>
    </row>
    <row r="254" spans="1:14" x14ac:dyDescent="0.25">
      <c r="A254" s="61"/>
      <c r="B254" s="61"/>
      <c r="E254" s="63"/>
      <c r="F254" s="63"/>
      <c r="G254" s="63"/>
      <c r="H254" s="63"/>
      <c r="I254" s="63"/>
      <c r="J254" s="66"/>
      <c r="K254" s="63"/>
      <c r="L254" s="66"/>
      <c r="M254" s="66"/>
      <c r="N254" s="14"/>
    </row>
    <row r="255" spans="1:14" x14ac:dyDescent="0.25">
      <c r="A255" s="61"/>
      <c r="B255" s="61"/>
      <c r="E255" s="63"/>
      <c r="F255" s="63"/>
      <c r="G255" s="63"/>
      <c r="H255" s="63"/>
      <c r="I255" s="63"/>
      <c r="J255" s="66"/>
      <c r="K255" s="63"/>
      <c r="L255" s="66"/>
      <c r="M255" s="66"/>
      <c r="N255" s="14"/>
    </row>
    <row r="256" spans="1:14" x14ac:dyDescent="0.25">
      <c r="A256" s="61"/>
      <c r="B256" s="61"/>
      <c r="E256" s="63"/>
      <c r="F256" s="63"/>
      <c r="G256" s="63"/>
      <c r="H256" s="63"/>
      <c r="I256" s="63"/>
      <c r="J256" s="66"/>
      <c r="K256" s="63"/>
      <c r="L256" s="66"/>
      <c r="M256" s="66"/>
      <c r="N256" s="14"/>
    </row>
    <row r="257" spans="1:14" x14ac:dyDescent="0.25">
      <c r="A257" s="61"/>
      <c r="B257" s="61"/>
      <c r="E257" s="63"/>
      <c r="F257" s="63"/>
      <c r="G257" s="63"/>
      <c r="H257" s="63"/>
      <c r="I257" s="63"/>
      <c r="J257" s="66"/>
      <c r="K257" s="63"/>
      <c r="L257" s="66"/>
      <c r="M257" s="66"/>
      <c r="N257" s="14"/>
    </row>
    <row r="258" spans="1:14" x14ac:dyDescent="0.25">
      <c r="A258" s="61"/>
      <c r="B258" s="61"/>
      <c r="E258" s="63"/>
      <c r="F258" s="63"/>
      <c r="G258" s="63"/>
      <c r="H258" s="63"/>
      <c r="I258" s="63"/>
      <c r="J258" s="66"/>
      <c r="K258" s="63"/>
      <c r="L258" s="66"/>
      <c r="M258" s="66"/>
      <c r="N258" s="14"/>
    </row>
    <row r="259" spans="1:14" x14ac:dyDescent="0.25">
      <c r="A259" s="61"/>
      <c r="B259" s="61"/>
      <c r="E259" s="63"/>
      <c r="F259" s="63"/>
      <c r="G259" s="63"/>
      <c r="H259" s="63"/>
      <c r="I259" s="63"/>
      <c r="J259" s="66"/>
      <c r="K259" s="63"/>
      <c r="L259" s="66"/>
      <c r="M259" s="66"/>
      <c r="N259" s="14"/>
    </row>
    <row r="260" spans="1:14" x14ac:dyDescent="0.25">
      <c r="A260" s="61"/>
      <c r="B260" s="61"/>
      <c r="E260" s="63"/>
      <c r="F260" s="63"/>
      <c r="G260" s="63"/>
      <c r="H260" s="63"/>
      <c r="I260" s="63"/>
      <c r="J260" s="66"/>
      <c r="K260" s="63"/>
      <c r="L260" s="66"/>
      <c r="M260" s="66"/>
      <c r="N260" s="14"/>
    </row>
    <row r="261" spans="1:14" x14ac:dyDescent="0.25">
      <c r="A261" s="61"/>
      <c r="B261" s="61"/>
      <c r="E261" s="63"/>
      <c r="F261" s="63"/>
      <c r="G261" s="63"/>
      <c r="H261" s="63"/>
      <c r="I261" s="63"/>
      <c r="J261" s="66"/>
      <c r="K261" s="63"/>
      <c r="L261" s="66"/>
      <c r="M261" s="66"/>
      <c r="N261" s="14"/>
    </row>
    <row r="262" spans="1:14" x14ac:dyDescent="0.25">
      <c r="A262" s="61"/>
      <c r="B262" s="61"/>
      <c r="E262" s="63"/>
      <c r="F262" s="63"/>
      <c r="G262" s="63"/>
      <c r="H262" s="63"/>
      <c r="I262" s="63"/>
      <c r="J262" s="66"/>
      <c r="K262" s="63"/>
      <c r="L262" s="66"/>
      <c r="M262" s="66"/>
      <c r="N262" s="14"/>
    </row>
    <row r="263" spans="1:14" x14ac:dyDescent="0.25">
      <c r="A263" s="61"/>
      <c r="B263" s="61"/>
      <c r="E263" s="63"/>
      <c r="F263" s="63"/>
      <c r="G263" s="63"/>
      <c r="H263" s="63"/>
      <c r="I263" s="63"/>
      <c r="J263" s="66"/>
      <c r="K263" s="63"/>
      <c r="L263" s="66"/>
      <c r="M263" s="66"/>
      <c r="N263" s="14"/>
    </row>
    <row r="264" spans="1:14" x14ac:dyDescent="0.25">
      <c r="A264" s="61"/>
      <c r="B264" s="61"/>
      <c r="E264" s="63"/>
      <c r="F264" s="63"/>
      <c r="G264" s="63"/>
      <c r="H264" s="63"/>
      <c r="I264" s="63"/>
      <c r="J264" s="66"/>
      <c r="K264" s="63"/>
      <c r="L264" s="66"/>
      <c r="M264" s="66"/>
      <c r="N264" s="14"/>
    </row>
    <row r="265" spans="1:14" x14ac:dyDescent="0.25">
      <c r="A265" s="61"/>
      <c r="B265" s="61"/>
      <c r="E265" s="63"/>
      <c r="F265" s="63"/>
      <c r="G265" s="63"/>
      <c r="H265" s="63"/>
      <c r="I265" s="63"/>
      <c r="J265" s="66"/>
      <c r="K265" s="63"/>
      <c r="L265" s="66"/>
      <c r="M265" s="66"/>
      <c r="N265" s="14"/>
    </row>
    <row r="266" spans="1:14" x14ac:dyDescent="0.25">
      <c r="A266" s="61"/>
      <c r="B266" s="61"/>
      <c r="E266" s="63"/>
      <c r="F266" s="63"/>
      <c r="G266" s="63"/>
      <c r="H266" s="63"/>
      <c r="I266" s="63"/>
      <c r="J266" s="66"/>
      <c r="K266" s="63"/>
      <c r="L266" s="66"/>
      <c r="M266" s="66"/>
      <c r="N266" s="14"/>
    </row>
    <row r="267" spans="1:14" x14ac:dyDescent="0.25">
      <c r="A267" s="61"/>
      <c r="B267" s="61"/>
      <c r="E267" s="63"/>
      <c r="F267" s="63"/>
      <c r="G267" s="63"/>
      <c r="H267" s="63"/>
      <c r="I267" s="63"/>
      <c r="J267" s="66"/>
      <c r="K267" s="63"/>
      <c r="L267" s="66"/>
      <c r="M267" s="66"/>
      <c r="N267" s="14"/>
    </row>
    <row r="268" spans="1:14" x14ac:dyDescent="0.25">
      <c r="A268" s="61"/>
      <c r="B268" s="61"/>
      <c r="E268" s="63"/>
      <c r="F268" s="63"/>
      <c r="G268" s="63"/>
      <c r="H268" s="63"/>
      <c r="I268" s="63"/>
      <c r="J268" s="66"/>
      <c r="K268" s="63"/>
      <c r="L268" s="66"/>
      <c r="M268" s="66"/>
      <c r="N268" s="14"/>
    </row>
    <row r="269" spans="1:14" x14ac:dyDescent="0.25">
      <c r="A269" s="61"/>
      <c r="B269" s="61"/>
      <c r="E269" s="63"/>
      <c r="F269" s="63"/>
      <c r="G269" s="63"/>
      <c r="H269" s="63"/>
      <c r="I269" s="63"/>
      <c r="J269" s="66"/>
      <c r="K269" s="63"/>
      <c r="L269" s="66"/>
      <c r="M269" s="66"/>
      <c r="N269" s="14"/>
    </row>
    <row r="270" spans="1:14" x14ac:dyDescent="0.25">
      <c r="A270" s="61"/>
      <c r="B270" s="61"/>
      <c r="E270" s="63"/>
      <c r="F270" s="63"/>
      <c r="G270" s="63"/>
      <c r="H270" s="63"/>
      <c r="I270" s="63"/>
      <c r="J270" s="66"/>
      <c r="K270" s="63"/>
      <c r="L270" s="66"/>
      <c r="M270" s="66"/>
      <c r="N270" s="14"/>
    </row>
    <row r="271" spans="1:14" x14ac:dyDescent="0.25">
      <c r="A271" s="61"/>
      <c r="B271" s="61"/>
      <c r="E271" s="63"/>
      <c r="F271" s="63"/>
      <c r="G271" s="63"/>
      <c r="H271" s="63"/>
      <c r="I271" s="63"/>
      <c r="J271" s="66"/>
      <c r="K271" s="63"/>
      <c r="L271" s="66"/>
      <c r="M271" s="66"/>
      <c r="N271" s="14"/>
    </row>
    <row r="272" spans="1:14" x14ac:dyDescent="0.25">
      <c r="A272" s="61"/>
      <c r="B272" s="61"/>
      <c r="E272" s="63"/>
      <c r="F272" s="63"/>
      <c r="G272" s="63"/>
      <c r="H272" s="63"/>
      <c r="I272" s="63"/>
      <c r="J272" s="66"/>
      <c r="K272" s="63"/>
      <c r="L272" s="66"/>
      <c r="M272" s="66"/>
      <c r="N272" s="14"/>
    </row>
    <row r="273" spans="1:14" x14ac:dyDescent="0.25">
      <c r="A273" s="61"/>
      <c r="B273" s="61"/>
      <c r="E273" s="63"/>
      <c r="F273" s="63"/>
      <c r="G273" s="63"/>
      <c r="H273" s="63"/>
      <c r="I273" s="63"/>
      <c r="J273" s="66"/>
      <c r="K273" s="63"/>
      <c r="L273" s="66"/>
      <c r="M273" s="66"/>
      <c r="N273" s="14"/>
    </row>
    <row r="274" spans="1:14" x14ac:dyDescent="0.25">
      <c r="A274" s="61"/>
      <c r="B274" s="61"/>
      <c r="E274" s="63"/>
      <c r="F274" s="63"/>
      <c r="G274" s="63"/>
      <c r="H274" s="63"/>
      <c r="I274" s="63"/>
      <c r="J274" s="66"/>
      <c r="K274" s="63"/>
      <c r="L274" s="66"/>
      <c r="M274" s="66"/>
      <c r="N274" s="14"/>
    </row>
    <row r="275" spans="1:14" x14ac:dyDescent="0.25">
      <c r="A275" s="61"/>
      <c r="B275" s="61"/>
      <c r="E275" s="63"/>
      <c r="F275" s="63"/>
      <c r="G275" s="63"/>
      <c r="H275" s="63"/>
      <c r="I275" s="63"/>
      <c r="J275" s="66"/>
      <c r="K275" s="63"/>
      <c r="L275" s="66"/>
      <c r="M275" s="66"/>
      <c r="N275" s="14"/>
    </row>
    <row r="276" spans="1:14" x14ac:dyDescent="0.25">
      <c r="A276" s="61"/>
      <c r="B276" s="61"/>
      <c r="E276" s="63"/>
      <c r="F276" s="63"/>
      <c r="G276" s="63"/>
      <c r="H276" s="63"/>
      <c r="I276" s="63"/>
      <c r="J276" s="66"/>
      <c r="K276" s="63"/>
      <c r="L276" s="66"/>
      <c r="M276" s="66"/>
      <c r="N276" s="14"/>
    </row>
    <row r="277" spans="1:14" x14ac:dyDescent="0.25">
      <c r="A277" s="61"/>
      <c r="B277" s="61"/>
      <c r="E277" s="63"/>
      <c r="F277" s="63"/>
      <c r="G277" s="63"/>
      <c r="H277" s="63"/>
      <c r="I277" s="63"/>
      <c r="J277" s="66"/>
      <c r="K277" s="63"/>
      <c r="L277" s="66"/>
      <c r="M277" s="66"/>
      <c r="N277" s="14"/>
    </row>
    <row r="278" spans="1:14" x14ac:dyDescent="0.25">
      <c r="A278" s="61"/>
      <c r="B278" s="61"/>
      <c r="E278" s="63"/>
      <c r="F278" s="63"/>
      <c r="G278" s="63"/>
      <c r="H278" s="63"/>
      <c r="I278" s="63"/>
      <c r="J278" s="66"/>
      <c r="K278" s="63"/>
      <c r="L278" s="66"/>
      <c r="M278" s="66"/>
      <c r="N278" s="14"/>
    </row>
    <row r="279" spans="1:14" x14ac:dyDescent="0.25">
      <c r="A279" s="61"/>
      <c r="B279" s="61"/>
      <c r="E279" s="63"/>
      <c r="F279" s="63"/>
      <c r="G279" s="63"/>
      <c r="H279" s="63"/>
      <c r="I279" s="63"/>
      <c r="J279" s="66"/>
      <c r="K279" s="63"/>
      <c r="L279" s="66"/>
      <c r="M279" s="66"/>
      <c r="N279" s="14"/>
    </row>
    <row r="280" spans="1:14" x14ac:dyDescent="0.25">
      <c r="A280" s="61"/>
      <c r="B280" s="61"/>
      <c r="E280" s="63"/>
      <c r="F280" s="63"/>
      <c r="G280" s="63"/>
      <c r="H280" s="63"/>
      <c r="I280" s="63"/>
      <c r="J280" s="66"/>
      <c r="K280" s="63"/>
      <c r="L280" s="66"/>
      <c r="M280" s="66"/>
      <c r="N280" s="14"/>
    </row>
    <row r="281" spans="1:14" x14ac:dyDescent="0.25">
      <c r="A281" s="61"/>
      <c r="B281" s="61"/>
      <c r="E281" s="63"/>
      <c r="F281" s="63"/>
      <c r="G281" s="63"/>
      <c r="H281" s="63"/>
      <c r="I281" s="63"/>
      <c r="J281" s="66"/>
      <c r="K281" s="63"/>
      <c r="L281" s="66"/>
      <c r="M281" s="66"/>
      <c r="N281" s="14"/>
    </row>
    <row r="282" spans="1:14" x14ac:dyDescent="0.25">
      <c r="A282" s="61"/>
      <c r="B282" s="61"/>
      <c r="E282" s="63"/>
      <c r="F282" s="63"/>
      <c r="G282" s="63"/>
      <c r="H282" s="63"/>
      <c r="I282" s="63"/>
      <c r="J282" s="66"/>
      <c r="K282" s="63"/>
      <c r="L282" s="66"/>
      <c r="M282" s="66"/>
      <c r="N282" s="14"/>
    </row>
    <row r="283" spans="1:14" x14ac:dyDescent="0.25">
      <c r="A283" s="61"/>
      <c r="B283" s="61"/>
      <c r="E283" s="63"/>
      <c r="F283" s="63"/>
      <c r="G283" s="63"/>
      <c r="H283" s="63"/>
      <c r="I283" s="63"/>
      <c r="J283" s="66"/>
      <c r="K283" s="63"/>
      <c r="L283" s="66"/>
      <c r="M283" s="66"/>
      <c r="N283" s="14"/>
    </row>
    <row r="284" spans="1:14" x14ac:dyDescent="0.25">
      <c r="A284" s="61"/>
      <c r="B284" s="61"/>
      <c r="E284" s="63"/>
      <c r="F284" s="63"/>
      <c r="G284" s="63"/>
      <c r="H284" s="63"/>
      <c r="I284" s="63"/>
      <c r="J284" s="66"/>
      <c r="K284" s="63"/>
      <c r="L284" s="66"/>
      <c r="M284" s="66"/>
      <c r="N284" s="14"/>
    </row>
    <row r="285" spans="1:14" x14ac:dyDescent="0.25">
      <c r="A285" s="61"/>
      <c r="B285" s="61"/>
      <c r="E285" s="63"/>
      <c r="F285" s="63"/>
      <c r="G285" s="63"/>
      <c r="H285" s="63"/>
      <c r="I285" s="63"/>
      <c r="J285" s="66"/>
      <c r="K285" s="63"/>
      <c r="L285" s="66"/>
      <c r="M285" s="66"/>
      <c r="N285" s="14"/>
    </row>
    <row r="286" spans="1:14" x14ac:dyDescent="0.25">
      <c r="A286" s="61"/>
      <c r="B286" s="61"/>
      <c r="E286" s="63"/>
      <c r="F286" s="63"/>
      <c r="G286" s="63"/>
      <c r="H286" s="63"/>
      <c r="I286" s="63"/>
      <c r="J286" s="66"/>
      <c r="K286" s="63"/>
      <c r="L286" s="66"/>
      <c r="M286" s="66"/>
      <c r="N286" s="14"/>
    </row>
    <row r="287" spans="1:14" x14ac:dyDescent="0.25">
      <c r="A287" s="61"/>
      <c r="B287" s="61"/>
      <c r="E287" s="63"/>
      <c r="F287" s="63"/>
      <c r="G287" s="63"/>
      <c r="H287" s="63"/>
      <c r="I287" s="63"/>
      <c r="J287" s="66"/>
      <c r="K287" s="63"/>
      <c r="L287" s="66"/>
      <c r="M287" s="66"/>
      <c r="N287" s="14"/>
    </row>
    <row r="288" spans="1:14" x14ac:dyDescent="0.25">
      <c r="A288" s="61"/>
      <c r="B288" s="61"/>
      <c r="E288" s="63"/>
      <c r="F288" s="63"/>
      <c r="G288" s="63"/>
      <c r="H288" s="63"/>
      <c r="I288" s="63"/>
      <c r="J288" s="66"/>
      <c r="K288" s="63"/>
      <c r="L288" s="66"/>
      <c r="M288" s="66"/>
      <c r="N288" s="14"/>
    </row>
    <row r="289" spans="1:14" x14ac:dyDescent="0.25">
      <c r="A289" s="61"/>
      <c r="B289" s="61"/>
      <c r="E289" s="63"/>
      <c r="F289" s="63"/>
      <c r="G289" s="63"/>
      <c r="H289" s="63"/>
      <c r="I289" s="63"/>
      <c r="J289" s="66"/>
      <c r="K289" s="63"/>
      <c r="L289" s="66"/>
      <c r="M289" s="66"/>
      <c r="N289" s="14"/>
    </row>
    <row r="290" spans="1:14" x14ac:dyDescent="0.25">
      <c r="A290" s="61"/>
      <c r="B290" s="61"/>
      <c r="E290" s="63"/>
      <c r="F290" s="63"/>
      <c r="G290" s="63"/>
      <c r="H290" s="63"/>
      <c r="I290" s="63"/>
      <c r="J290" s="66"/>
      <c r="K290" s="63"/>
      <c r="L290" s="66"/>
      <c r="M290" s="66"/>
      <c r="N290" s="14"/>
    </row>
    <row r="291" spans="1:14" x14ac:dyDescent="0.25">
      <c r="A291" s="61"/>
      <c r="B291" s="61"/>
      <c r="E291" s="63"/>
      <c r="F291" s="63"/>
      <c r="G291" s="63"/>
      <c r="H291" s="63"/>
      <c r="I291" s="63"/>
      <c r="J291" s="66"/>
      <c r="K291" s="63"/>
      <c r="L291" s="66"/>
      <c r="M291" s="66"/>
      <c r="N291" s="14"/>
    </row>
    <row r="292" spans="1:14" x14ac:dyDescent="0.25">
      <c r="A292" s="61"/>
      <c r="B292" s="61"/>
      <c r="E292" s="63"/>
      <c r="F292" s="63"/>
      <c r="G292" s="63"/>
      <c r="H292" s="63"/>
      <c r="I292" s="63"/>
      <c r="J292" s="66"/>
      <c r="K292" s="63"/>
      <c r="L292" s="66"/>
      <c r="M292" s="66"/>
      <c r="N292" s="14"/>
    </row>
    <row r="293" spans="1:14" x14ac:dyDescent="0.25">
      <c r="A293" s="61"/>
      <c r="B293" s="61"/>
      <c r="E293" s="63"/>
      <c r="F293" s="63"/>
      <c r="G293" s="63"/>
      <c r="H293" s="63"/>
      <c r="I293" s="63"/>
      <c r="J293" s="66"/>
      <c r="K293" s="63"/>
      <c r="L293" s="66"/>
      <c r="M293" s="66"/>
      <c r="N293" s="14"/>
    </row>
    <row r="294" spans="1:14" x14ac:dyDescent="0.25">
      <c r="A294" s="61"/>
      <c r="B294" s="61"/>
      <c r="E294" s="63"/>
      <c r="F294" s="63"/>
      <c r="G294" s="63"/>
      <c r="H294" s="63"/>
      <c r="I294" s="63"/>
      <c r="J294" s="66"/>
      <c r="K294" s="63"/>
      <c r="L294" s="66"/>
      <c r="M294" s="66"/>
      <c r="N294" s="14"/>
    </row>
    <row r="295" spans="1:14" x14ac:dyDescent="0.25">
      <c r="A295" s="61"/>
      <c r="B295" s="61"/>
      <c r="E295" s="63"/>
      <c r="F295" s="63"/>
      <c r="G295" s="63"/>
      <c r="H295" s="63"/>
      <c r="I295" s="63"/>
      <c r="J295" s="66"/>
      <c r="K295" s="63"/>
      <c r="L295" s="66"/>
      <c r="M295" s="66"/>
      <c r="N295" s="14"/>
    </row>
    <row r="296" spans="1:14" x14ac:dyDescent="0.25">
      <c r="A296" s="61"/>
      <c r="B296" s="61"/>
      <c r="E296" s="63"/>
      <c r="F296" s="63"/>
      <c r="G296" s="63"/>
      <c r="H296" s="63"/>
      <c r="I296" s="63"/>
      <c r="J296" s="66"/>
      <c r="K296" s="63"/>
      <c r="L296" s="66"/>
      <c r="M296" s="66"/>
      <c r="N296" s="14"/>
    </row>
    <row r="297" spans="1:14" x14ac:dyDescent="0.25">
      <c r="A297" s="61"/>
      <c r="B297" s="61"/>
      <c r="E297" s="63"/>
      <c r="F297" s="63"/>
      <c r="G297" s="63"/>
      <c r="H297" s="63"/>
      <c r="I297" s="63"/>
      <c r="J297" s="66"/>
      <c r="K297" s="63"/>
      <c r="L297" s="66"/>
      <c r="M297" s="66"/>
      <c r="N297" s="14"/>
    </row>
    <row r="298" spans="1:14" x14ac:dyDescent="0.25">
      <c r="A298" s="61"/>
      <c r="B298" s="61"/>
      <c r="E298" s="63"/>
      <c r="F298" s="63"/>
      <c r="G298" s="63"/>
      <c r="H298" s="63"/>
      <c r="I298" s="63"/>
      <c r="J298" s="66"/>
      <c r="K298" s="63"/>
      <c r="L298" s="66"/>
      <c r="M298" s="66"/>
      <c r="N298" s="14"/>
    </row>
    <row r="299" spans="1:14" x14ac:dyDescent="0.25">
      <c r="A299" s="61"/>
      <c r="B299" s="61"/>
      <c r="E299" s="63"/>
      <c r="F299" s="63"/>
      <c r="G299" s="63"/>
      <c r="H299" s="63"/>
      <c r="I299" s="63"/>
      <c r="J299" s="66"/>
      <c r="K299" s="63"/>
      <c r="L299" s="66"/>
      <c r="M299" s="66"/>
      <c r="N299" s="14"/>
    </row>
    <row r="300" spans="1:14" x14ac:dyDescent="0.25">
      <c r="A300" s="61"/>
      <c r="B300" s="61"/>
      <c r="E300" s="63"/>
      <c r="F300" s="63"/>
      <c r="G300" s="63"/>
      <c r="H300" s="63"/>
      <c r="I300" s="63"/>
      <c r="J300" s="66"/>
      <c r="K300" s="63"/>
      <c r="L300" s="66"/>
      <c r="M300" s="66"/>
      <c r="N300" s="14"/>
    </row>
    <row r="301" spans="1:14" x14ac:dyDescent="0.25">
      <c r="A301" s="61"/>
      <c r="B301" s="61"/>
      <c r="E301" s="63"/>
      <c r="F301" s="63"/>
      <c r="G301" s="63"/>
      <c r="H301" s="63"/>
      <c r="I301" s="63"/>
      <c r="J301" s="66"/>
      <c r="K301" s="63"/>
      <c r="L301" s="66"/>
      <c r="M301" s="66"/>
      <c r="N301" s="14"/>
    </row>
    <row r="302" spans="1:14" x14ac:dyDescent="0.25">
      <c r="A302" s="61"/>
      <c r="B302" s="61"/>
      <c r="E302" s="63"/>
      <c r="F302" s="63"/>
      <c r="G302" s="63"/>
      <c r="H302" s="63"/>
      <c r="I302" s="63"/>
      <c r="J302" s="66"/>
      <c r="K302" s="63"/>
      <c r="L302" s="66"/>
      <c r="M302" s="66"/>
      <c r="N302" s="14"/>
    </row>
    <row r="303" spans="1:14" x14ac:dyDescent="0.25">
      <c r="A303" s="61"/>
      <c r="B303" s="61"/>
      <c r="E303" s="63"/>
      <c r="F303" s="63"/>
      <c r="G303" s="63"/>
      <c r="H303" s="63"/>
      <c r="I303" s="63"/>
      <c r="J303" s="66"/>
      <c r="K303" s="63"/>
      <c r="L303" s="66"/>
      <c r="M303" s="66"/>
      <c r="N303" s="14"/>
    </row>
    <row r="304" spans="1:14" x14ac:dyDescent="0.25">
      <c r="A304" s="61"/>
      <c r="B304" s="61"/>
      <c r="E304" s="63"/>
      <c r="F304" s="63"/>
      <c r="G304" s="63"/>
      <c r="H304" s="63"/>
      <c r="I304" s="63"/>
      <c r="J304" s="66"/>
      <c r="K304" s="63"/>
      <c r="L304" s="66"/>
      <c r="M304" s="66"/>
      <c r="N304" s="14"/>
    </row>
    <row r="305" spans="1:14" x14ac:dyDescent="0.25">
      <c r="A305" s="61"/>
      <c r="B305" s="61"/>
      <c r="E305" s="63"/>
      <c r="F305" s="63"/>
      <c r="G305" s="63"/>
      <c r="H305" s="63"/>
      <c r="I305" s="63"/>
      <c r="J305" s="66"/>
      <c r="K305" s="63"/>
      <c r="L305" s="66"/>
      <c r="M305" s="66"/>
      <c r="N305" s="14"/>
    </row>
    <row r="306" spans="1:14" x14ac:dyDescent="0.25">
      <c r="A306" s="61"/>
      <c r="B306" s="61"/>
      <c r="E306" s="63"/>
      <c r="F306" s="63"/>
      <c r="G306" s="63"/>
      <c r="H306" s="63"/>
      <c r="I306" s="63"/>
      <c r="J306" s="66"/>
      <c r="K306" s="63"/>
      <c r="L306" s="66"/>
      <c r="M306" s="66"/>
      <c r="N306" s="14"/>
    </row>
    <row r="307" spans="1:14" x14ac:dyDescent="0.25">
      <c r="A307" s="61"/>
      <c r="B307" s="61"/>
      <c r="E307" s="63"/>
      <c r="F307" s="63"/>
      <c r="G307" s="63"/>
      <c r="H307" s="63"/>
      <c r="I307" s="63"/>
      <c r="J307" s="66"/>
      <c r="K307" s="63"/>
      <c r="L307" s="66"/>
      <c r="M307" s="66"/>
      <c r="N307" s="14"/>
    </row>
    <row r="308" spans="1:14" x14ac:dyDescent="0.25">
      <c r="A308" s="61"/>
      <c r="B308" s="61"/>
      <c r="E308" s="63"/>
      <c r="F308" s="63"/>
      <c r="G308" s="63"/>
      <c r="H308" s="63"/>
      <c r="I308" s="63"/>
      <c r="J308" s="66"/>
      <c r="K308" s="63"/>
      <c r="L308" s="66"/>
      <c r="M308" s="66"/>
      <c r="N308" s="14"/>
    </row>
    <row r="309" spans="1:14" x14ac:dyDescent="0.25">
      <c r="A309" s="61"/>
      <c r="B309" s="61"/>
      <c r="E309" s="63"/>
      <c r="F309" s="63"/>
      <c r="G309" s="63"/>
      <c r="H309" s="63"/>
      <c r="I309" s="63"/>
      <c r="J309" s="66"/>
      <c r="K309" s="63"/>
      <c r="L309" s="66"/>
      <c r="M309" s="66"/>
      <c r="N309" s="14"/>
    </row>
    <row r="310" spans="1:14" x14ac:dyDescent="0.25">
      <c r="A310" s="61"/>
      <c r="B310" s="61"/>
      <c r="E310" s="63"/>
      <c r="F310" s="63"/>
      <c r="G310" s="63"/>
      <c r="H310" s="63"/>
      <c r="I310" s="63"/>
      <c r="J310" s="66"/>
      <c r="K310" s="63"/>
      <c r="L310" s="66"/>
      <c r="M310" s="66"/>
      <c r="N310" s="14"/>
    </row>
    <row r="311" spans="1:14" x14ac:dyDescent="0.25">
      <c r="A311" s="61"/>
      <c r="B311" s="61"/>
      <c r="E311" s="63"/>
      <c r="F311" s="63"/>
      <c r="G311" s="63"/>
      <c r="H311" s="63"/>
      <c r="I311" s="63"/>
      <c r="J311" s="66"/>
      <c r="K311" s="63"/>
      <c r="L311" s="66"/>
      <c r="M311" s="66"/>
      <c r="N311" s="14"/>
    </row>
    <row r="312" spans="1:14" x14ac:dyDescent="0.25">
      <c r="A312" s="61"/>
      <c r="B312" s="61"/>
      <c r="E312" s="63"/>
      <c r="F312" s="63"/>
      <c r="G312" s="63"/>
      <c r="H312" s="63"/>
      <c r="I312" s="63"/>
      <c r="J312" s="66"/>
      <c r="K312" s="63"/>
      <c r="L312" s="66"/>
      <c r="M312" s="66"/>
      <c r="N312" s="14"/>
    </row>
    <row r="313" spans="1:14" x14ac:dyDescent="0.25">
      <c r="A313" s="61"/>
      <c r="B313" s="61"/>
      <c r="E313" s="63"/>
      <c r="F313" s="63"/>
      <c r="G313" s="63"/>
      <c r="H313" s="63"/>
      <c r="I313" s="63"/>
      <c r="J313" s="66"/>
      <c r="K313" s="63"/>
      <c r="L313" s="66"/>
      <c r="M313" s="66"/>
      <c r="N313" s="14"/>
    </row>
    <row r="314" spans="1:14" x14ac:dyDescent="0.25">
      <c r="A314" s="61"/>
      <c r="B314" s="61"/>
      <c r="E314" s="63"/>
      <c r="F314" s="63"/>
      <c r="G314" s="63"/>
      <c r="H314" s="63"/>
      <c r="I314" s="63"/>
      <c r="J314" s="66"/>
      <c r="K314" s="63"/>
      <c r="L314" s="66"/>
      <c r="M314" s="66"/>
      <c r="N314" s="14"/>
    </row>
    <row r="315" spans="1:14" x14ac:dyDescent="0.25">
      <c r="A315" s="61"/>
      <c r="B315" s="61"/>
      <c r="E315" s="63"/>
      <c r="F315" s="63"/>
      <c r="G315" s="63"/>
      <c r="H315" s="63"/>
      <c r="I315" s="63"/>
      <c r="J315" s="66"/>
      <c r="K315" s="63"/>
      <c r="L315" s="66"/>
      <c r="M315" s="66"/>
      <c r="N315" s="14"/>
    </row>
    <row r="316" spans="1:14" x14ac:dyDescent="0.25">
      <c r="A316" s="61"/>
      <c r="B316" s="61"/>
      <c r="E316" s="63"/>
      <c r="F316" s="63"/>
      <c r="G316" s="63"/>
      <c r="H316" s="63"/>
      <c r="I316" s="63"/>
      <c r="J316" s="66"/>
      <c r="K316" s="63"/>
      <c r="L316" s="66"/>
      <c r="M316" s="66"/>
      <c r="N316" s="14"/>
    </row>
    <row r="317" spans="1:14" x14ac:dyDescent="0.25">
      <c r="A317" s="61"/>
      <c r="B317" s="61"/>
      <c r="E317" s="63"/>
      <c r="F317" s="63"/>
      <c r="G317" s="63"/>
      <c r="H317" s="63"/>
      <c r="I317" s="63"/>
      <c r="J317" s="66"/>
      <c r="K317" s="63"/>
      <c r="L317" s="66"/>
      <c r="M317" s="66"/>
      <c r="N317" s="14"/>
    </row>
    <row r="318" spans="1:14" x14ac:dyDescent="0.25">
      <c r="A318" s="61"/>
      <c r="B318" s="61"/>
      <c r="E318" s="63"/>
      <c r="F318" s="63"/>
      <c r="G318" s="63"/>
      <c r="H318" s="63"/>
      <c r="I318" s="63"/>
      <c r="J318" s="66"/>
      <c r="K318" s="63"/>
      <c r="L318" s="66"/>
      <c r="M318" s="66"/>
      <c r="N318" s="14"/>
    </row>
    <row r="319" spans="1:14" x14ac:dyDescent="0.25">
      <c r="A319" s="61"/>
      <c r="B319" s="61"/>
      <c r="E319" s="63"/>
      <c r="F319" s="63"/>
      <c r="G319" s="63"/>
      <c r="H319" s="63"/>
      <c r="I319" s="63"/>
      <c r="J319" s="66"/>
      <c r="K319" s="63"/>
      <c r="L319" s="66"/>
      <c r="M319" s="66"/>
      <c r="N319" s="14"/>
    </row>
    <row r="320" spans="1:14" x14ac:dyDescent="0.25">
      <c r="A320" s="61"/>
      <c r="B320" s="61"/>
      <c r="E320" s="63"/>
      <c r="F320" s="63"/>
      <c r="G320" s="63"/>
      <c r="H320" s="63"/>
      <c r="I320" s="63"/>
      <c r="J320" s="66"/>
      <c r="K320" s="63"/>
      <c r="L320" s="66"/>
      <c r="M320" s="66"/>
      <c r="N320" s="14"/>
    </row>
    <row r="321" spans="1:14" x14ac:dyDescent="0.25">
      <c r="A321" s="61"/>
      <c r="B321" s="61"/>
      <c r="E321" s="63"/>
      <c r="F321" s="63"/>
      <c r="G321" s="63"/>
      <c r="H321" s="63"/>
      <c r="I321" s="63"/>
      <c r="J321" s="66"/>
      <c r="K321" s="63"/>
      <c r="L321" s="66"/>
      <c r="M321" s="66"/>
      <c r="N321" s="14"/>
    </row>
    <row r="322" spans="1:14" x14ac:dyDescent="0.25">
      <c r="A322" s="61"/>
      <c r="B322" s="61"/>
      <c r="E322" s="63"/>
      <c r="F322" s="63"/>
      <c r="G322" s="63"/>
      <c r="H322" s="63"/>
      <c r="I322" s="63"/>
      <c r="J322" s="66"/>
      <c r="K322" s="63"/>
      <c r="L322" s="66"/>
      <c r="M322" s="66"/>
      <c r="N322" s="14"/>
    </row>
    <row r="323" spans="1:14" x14ac:dyDescent="0.25">
      <c r="A323" s="61"/>
      <c r="B323" s="61"/>
      <c r="E323" s="63"/>
      <c r="F323" s="63"/>
      <c r="G323" s="63"/>
      <c r="H323" s="63"/>
      <c r="I323" s="63"/>
      <c r="J323" s="66"/>
      <c r="K323" s="63"/>
      <c r="L323" s="66"/>
      <c r="M323" s="66"/>
      <c r="N323" s="14"/>
    </row>
    <row r="324" spans="1:14" x14ac:dyDescent="0.25">
      <c r="A324" s="61"/>
      <c r="B324" s="61"/>
      <c r="E324" s="63"/>
      <c r="F324" s="63"/>
      <c r="G324" s="63"/>
      <c r="H324" s="63"/>
      <c r="I324" s="63"/>
      <c r="J324" s="66"/>
      <c r="K324" s="63"/>
      <c r="L324" s="66"/>
      <c r="M324" s="66"/>
      <c r="N324" s="14"/>
    </row>
    <row r="325" spans="1:14" x14ac:dyDescent="0.25">
      <c r="A325" s="61"/>
      <c r="B325" s="61"/>
      <c r="E325" s="63"/>
      <c r="F325" s="63"/>
      <c r="G325" s="63"/>
      <c r="H325" s="63"/>
      <c r="I325" s="63"/>
      <c r="J325" s="66"/>
      <c r="K325" s="63"/>
      <c r="L325" s="66"/>
      <c r="M325" s="66"/>
      <c r="N325" s="14"/>
    </row>
    <row r="326" spans="1:14" x14ac:dyDescent="0.25">
      <c r="A326" s="61"/>
      <c r="B326" s="61"/>
      <c r="E326" s="63"/>
      <c r="F326" s="63"/>
      <c r="G326" s="63"/>
      <c r="H326" s="63"/>
      <c r="I326" s="63"/>
      <c r="J326" s="66"/>
      <c r="K326" s="63"/>
      <c r="L326" s="66"/>
      <c r="M326" s="66"/>
      <c r="N326" s="14"/>
    </row>
    <row r="327" spans="1:14" x14ac:dyDescent="0.25">
      <c r="A327" s="61"/>
      <c r="B327" s="61"/>
      <c r="E327" s="63"/>
      <c r="F327" s="63"/>
      <c r="G327" s="63"/>
      <c r="H327" s="63"/>
      <c r="I327" s="63"/>
      <c r="J327" s="66"/>
      <c r="K327" s="63"/>
      <c r="L327" s="66"/>
      <c r="M327" s="66"/>
      <c r="N327" s="14"/>
    </row>
    <row r="328" spans="1:14" x14ac:dyDescent="0.25">
      <c r="A328" s="61"/>
      <c r="B328" s="61"/>
      <c r="E328" s="63"/>
      <c r="F328" s="63"/>
      <c r="G328" s="63"/>
      <c r="H328" s="63"/>
      <c r="I328" s="63"/>
      <c r="J328" s="66"/>
      <c r="K328" s="63"/>
      <c r="L328" s="66"/>
      <c r="M328" s="66"/>
      <c r="N328" s="14"/>
    </row>
    <row r="329" spans="1:14" x14ac:dyDescent="0.25">
      <c r="A329" s="61"/>
      <c r="B329" s="61"/>
      <c r="E329" s="63"/>
      <c r="F329" s="63"/>
      <c r="G329" s="63"/>
      <c r="H329" s="63"/>
      <c r="I329" s="63"/>
      <c r="J329" s="66"/>
      <c r="K329" s="63"/>
      <c r="L329" s="66"/>
      <c r="M329" s="66"/>
      <c r="N329" s="14"/>
    </row>
    <row r="330" spans="1:14" x14ac:dyDescent="0.25">
      <c r="A330" s="61"/>
      <c r="B330" s="61"/>
      <c r="E330" s="63"/>
      <c r="F330" s="63"/>
      <c r="G330" s="63"/>
      <c r="H330" s="63"/>
      <c r="I330" s="63"/>
      <c r="J330" s="66"/>
      <c r="K330" s="63"/>
      <c r="L330" s="66"/>
      <c r="M330" s="66"/>
      <c r="N330" s="14"/>
    </row>
    <row r="331" spans="1:14" x14ac:dyDescent="0.25">
      <c r="A331" s="61"/>
      <c r="B331" s="61"/>
      <c r="E331" s="63"/>
      <c r="F331" s="63"/>
      <c r="G331" s="63"/>
      <c r="H331" s="63"/>
      <c r="I331" s="63"/>
      <c r="J331" s="66"/>
      <c r="K331" s="63"/>
      <c r="L331" s="66"/>
      <c r="M331" s="66"/>
      <c r="N331" s="14"/>
    </row>
    <row r="332" spans="1:14" x14ac:dyDescent="0.25">
      <c r="A332" s="61"/>
      <c r="B332" s="61"/>
      <c r="E332" s="63"/>
      <c r="F332" s="63"/>
      <c r="G332" s="63"/>
      <c r="H332" s="63"/>
      <c r="I332" s="63"/>
      <c r="J332" s="66"/>
      <c r="K332" s="63"/>
      <c r="L332" s="66"/>
      <c r="M332" s="66"/>
      <c r="N332" s="14"/>
    </row>
    <row r="333" spans="1:14" x14ac:dyDescent="0.25">
      <c r="A333" s="61"/>
      <c r="B333" s="61"/>
      <c r="E333" s="63"/>
      <c r="F333" s="63"/>
      <c r="G333" s="63"/>
      <c r="H333" s="63"/>
      <c r="I333" s="63"/>
      <c r="J333" s="66"/>
      <c r="K333" s="63"/>
      <c r="L333" s="66"/>
      <c r="M333" s="66"/>
      <c r="N333" s="14"/>
    </row>
    <row r="334" spans="1:14" x14ac:dyDescent="0.25">
      <c r="A334" s="61"/>
      <c r="B334" s="61"/>
      <c r="E334" s="63"/>
      <c r="F334" s="63"/>
      <c r="G334" s="63"/>
      <c r="H334" s="63"/>
      <c r="I334" s="63"/>
      <c r="J334" s="66"/>
      <c r="K334" s="63"/>
      <c r="L334" s="66"/>
      <c r="M334" s="66"/>
      <c r="N334" s="14"/>
    </row>
    <row r="335" spans="1:14" x14ac:dyDescent="0.25">
      <c r="A335" s="61"/>
      <c r="B335" s="61"/>
      <c r="E335" s="63"/>
      <c r="F335" s="63"/>
      <c r="G335" s="63"/>
      <c r="H335" s="63"/>
      <c r="I335" s="63"/>
      <c r="J335" s="66"/>
      <c r="K335" s="63"/>
      <c r="L335" s="66"/>
      <c r="M335" s="66"/>
      <c r="N335" s="14"/>
    </row>
    <row r="336" spans="1:14" x14ac:dyDescent="0.25">
      <c r="A336" s="61"/>
      <c r="B336" s="61"/>
      <c r="E336" s="63"/>
      <c r="F336" s="63"/>
      <c r="G336" s="63"/>
      <c r="H336" s="63"/>
      <c r="I336" s="63"/>
      <c r="J336" s="66"/>
      <c r="K336" s="63"/>
      <c r="L336" s="66"/>
      <c r="M336" s="66"/>
      <c r="N336" s="14"/>
    </row>
    <row r="337" spans="1:14" x14ac:dyDescent="0.25">
      <c r="A337" s="61"/>
      <c r="B337" s="61"/>
      <c r="E337" s="63"/>
      <c r="F337" s="63"/>
      <c r="G337" s="63"/>
      <c r="H337" s="63"/>
      <c r="I337" s="63"/>
      <c r="J337" s="66"/>
      <c r="K337" s="63"/>
      <c r="L337" s="66"/>
      <c r="M337" s="66"/>
      <c r="N337" s="14"/>
    </row>
    <row r="338" spans="1:14" x14ac:dyDescent="0.25">
      <c r="A338" s="61"/>
      <c r="B338" s="61"/>
      <c r="E338" s="63"/>
      <c r="F338" s="63"/>
      <c r="G338" s="63"/>
      <c r="H338" s="63"/>
      <c r="I338" s="63"/>
      <c r="J338" s="66"/>
      <c r="K338" s="63"/>
      <c r="L338" s="66"/>
      <c r="M338" s="66"/>
      <c r="N338" s="14"/>
    </row>
    <row r="339" spans="1:14" x14ac:dyDescent="0.25">
      <c r="A339" s="61"/>
      <c r="B339" s="61"/>
      <c r="E339" s="63"/>
      <c r="F339" s="63"/>
      <c r="G339" s="63"/>
      <c r="H339" s="63"/>
      <c r="I339" s="63"/>
      <c r="J339" s="66"/>
      <c r="K339" s="63"/>
      <c r="L339" s="66"/>
      <c r="M339" s="66"/>
      <c r="N339" s="14"/>
    </row>
    <row r="340" spans="1:14" x14ac:dyDescent="0.25">
      <c r="A340" s="61"/>
      <c r="B340" s="61"/>
      <c r="E340" s="63"/>
      <c r="F340" s="63"/>
      <c r="G340" s="63"/>
      <c r="H340" s="63"/>
      <c r="I340" s="63"/>
      <c r="J340" s="66"/>
      <c r="K340" s="63"/>
      <c r="L340" s="66"/>
      <c r="M340" s="66"/>
      <c r="N340" s="14"/>
    </row>
    <row r="341" spans="1:14" x14ac:dyDescent="0.25">
      <c r="A341" s="61"/>
      <c r="B341" s="61"/>
      <c r="E341" s="63"/>
      <c r="F341" s="63"/>
      <c r="G341" s="63"/>
      <c r="H341" s="63"/>
      <c r="I341" s="63"/>
      <c r="J341" s="66"/>
      <c r="K341" s="63"/>
      <c r="L341" s="66"/>
      <c r="M341" s="66"/>
      <c r="N341" s="14"/>
    </row>
    <row r="342" spans="1:14" x14ac:dyDescent="0.25">
      <c r="A342" s="61"/>
      <c r="B342" s="61"/>
      <c r="E342" s="63"/>
      <c r="F342" s="63"/>
      <c r="G342" s="63"/>
      <c r="H342" s="63"/>
      <c r="I342" s="63"/>
      <c r="J342" s="66"/>
      <c r="K342" s="63"/>
      <c r="L342" s="66"/>
      <c r="M342" s="66"/>
      <c r="N342" s="14"/>
    </row>
    <row r="343" spans="1:14" x14ac:dyDescent="0.25">
      <c r="A343" s="61"/>
      <c r="B343" s="61"/>
      <c r="E343" s="63"/>
      <c r="F343" s="63"/>
      <c r="G343" s="63"/>
      <c r="H343" s="63"/>
      <c r="I343" s="63"/>
      <c r="J343" s="66"/>
      <c r="K343" s="63"/>
      <c r="L343" s="66"/>
      <c r="M343" s="66"/>
      <c r="N343" s="14"/>
    </row>
    <row r="344" spans="1:14" x14ac:dyDescent="0.25">
      <c r="A344" s="61"/>
      <c r="B344" s="61"/>
      <c r="E344" s="63"/>
      <c r="F344" s="63"/>
      <c r="G344" s="63"/>
      <c r="H344" s="63"/>
      <c r="I344" s="63"/>
      <c r="J344" s="66"/>
      <c r="K344" s="63"/>
      <c r="L344" s="66"/>
      <c r="M344" s="66"/>
      <c r="N344" s="14"/>
    </row>
    <row r="345" spans="1:14" x14ac:dyDescent="0.25">
      <c r="A345" s="61"/>
      <c r="B345" s="61"/>
      <c r="E345" s="63"/>
      <c r="F345" s="63"/>
      <c r="G345" s="63"/>
      <c r="H345" s="63"/>
      <c r="I345" s="63"/>
      <c r="J345" s="66"/>
      <c r="K345" s="63"/>
      <c r="L345" s="66"/>
      <c r="M345" s="66"/>
      <c r="N345" s="14"/>
    </row>
    <row r="346" spans="1:14" x14ac:dyDescent="0.25">
      <c r="A346" s="61"/>
      <c r="B346" s="61"/>
      <c r="E346" s="63"/>
      <c r="F346" s="63"/>
      <c r="G346" s="63"/>
      <c r="H346" s="63"/>
      <c r="I346" s="63"/>
      <c r="J346" s="66"/>
      <c r="K346" s="63"/>
      <c r="L346" s="66"/>
      <c r="M346" s="66"/>
      <c r="N346" s="14"/>
    </row>
    <row r="347" spans="1:14" x14ac:dyDescent="0.25">
      <c r="A347" s="61"/>
      <c r="B347" s="61"/>
      <c r="E347" s="63"/>
      <c r="F347" s="63"/>
      <c r="G347" s="63"/>
      <c r="H347" s="63"/>
      <c r="I347" s="63"/>
      <c r="J347" s="66"/>
      <c r="K347" s="63"/>
      <c r="L347" s="66"/>
      <c r="M347" s="66"/>
      <c r="N347" s="14"/>
    </row>
    <row r="348" spans="1:14" x14ac:dyDescent="0.25">
      <c r="A348" s="61"/>
      <c r="B348" s="61"/>
      <c r="E348" s="63"/>
      <c r="F348" s="63"/>
      <c r="G348" s="63"/>
      <c r="H348" s="63"/>
      <c r="I348" s="63"/>
      <c r="J348" s="66"/>
      <c r="K348" s="63"/>
      <c r="L348" s="66"/>
      <c r="M348" s="66"/>
      <c r="N348" s="14"/>
    </row>
    <row r="349" spans="1:14" x14ac:dyDescent="0.25">
      <c r="A349" s="61"/>
      <c r="B349" s="61"/>
      <c r="E349" s="63"/>
      <c r="F349" s="63"/>
      <c r="G349" s="63"/>
      <c r="H349" s="63"/>
      <c r="I349" s="63"/>
      <c r="J349" s="66"/>
      <c r="K349" s="63"/>
      <c r="L349" s="66"/>
      <c r="M349" s="66"/>
      <c r="N349" s="14"/>
    </row>
    <row r="350" spans="1:14" x14ac:dyDescent="0.25">
      <c r="A350" s="61"/>
      <c r="B350" s="61"/>
      <c r="E350" s="63"/>
      <c r="F350" s="63"/>
      <c r="G350" s="63"/>
      <c r="H350" s="63"/>
      <c r="I350" s="63"/>
      <c r="J350" s="66"/>
      <c r="K350" s="63"/>
      <c r="L350" s="66"/>
      <c r="M350" s="66"/>
      <c r="N350" s="14"/>
    </row>
    <row r="351" spans="1:14" x14ac:dyDescent="0.25">
      <c r="A351" s="61"/>
      <c r="B351" s="61"/>
      <c r="E351" s="63"/>
      <c r="F351" s="63"/>
      <c r="G351" s="63"/>
      <c r="H351" s="63"/>
      <c r="I351" s="63"/>
      <c r="J351" s="66"/>
      <c r="K351" s="63"/>
      <c r="L351" s="66"/>
      <c r="M351" s="66"/>
      <c r="N351" s="14"/>
    </row>
    <row r="352" spans="1:14" x14ac:dyDescent="0.25">
      <c r="A352" s="61"/>
      <c r="B352" s="61"/>
      <c r="E352" s="63"/>
      <c r="F352" s="63"/>
      <c r="G352" s="63"/>
      <c r="H352" s="63"/>
      <c r="I352" s="63"/>
      <c r="J352" s="66"/>
      <c r="K352" s="63"/>
      <c r="L352" s="66"/>
      <c r="M352" s="66"/>
      <c r="N352" s="14"/>
    </row>
    <row r="353" spans="1:14" x14ac:dyDescent="0.25">
      <c r="A353" s="61"/>
      <c r="B353" s="61"/>
      <c r="E353" s="63"/>
      <c r="F353" s="63"/>
      <c r="G353" s="63"/>
      <c r="H353" s="63"/>
      <c r="I353" s="63"/>
      <c r="J353" s="66"/>
      <c r="K353" s="63"/>
      <c r="L353" s="66"/>
      <c r="M353" s="66"/>
      <c r="N353" s="14"/>
    </row>
    <row r="354" spans="1:14" x14ac:dyDescent="0.25">
      <c r="A354" s="61"/>
      <c r="B354" s="61"/>
      <c r="E354" s="63"/>
      <c r="F354" s="63"/>
      <c r="G354" s="63"/>
      <c r="H354" s="63"/>
      <c r="I354" s="63"/>
      <c r="J354" s="66"/>
      <c r="K354" s="63"/>
      <c r="L354" s="66"/>
      <c r="M354" s="66"/>
      <c r="N354" s="14"/>
    </row>
    <row r="355" spans="1:14" x14ac:dyDescent="0.25">
      <c r="A355" s="61"/>
      <c r="B355" s="61"/>
      <c r="E355" s="63"/>
      <c r="F355" s="63"/>
      <c r="G355" s="63"/>
      <c r="H355" s="63"/>
      <c r="I355" s="63"/>
      <c r="J355" s="66"/>
      <c r="K355" s="63"/>
      <c r="L355" s="66"/>
      <c r="M355" s="66"/>
      <c r="N355" s="14"/>
    </row>
    <row r="356" spans="1:14" x14ac:dyDescent="0.25">
      <c r="A356" s="61"/>
      <c r="B356" s="61"/>
      <c r="E356" s="63"/>
      <c r="F356" s="63"/>
      <c r="G356" s="63"/>
      <c r="H356" s="63"/>
      <c r="I356" s="63"/>
      <c r="J356" s="66"/>
      <c r="K356" s="63"/>
      <c r="L356" s="66"/>
      <c r="M356" s="66"/>
      <c r="N356" s="14"/>
    </row>
    <row r="357" spans="1:14" x14ac:dyDescent="0.25">
      <c r="A357" s="61"/>
      <c r="B357" s="61"/>
      <c r="E357" s="63"/>
      <c r="F357" s="63"/>
      <c r="G357" s="63"/>
      <c r="H357" s="63"/>
      <c r="I357" s="63"/>
      <c r="J357" s="66"/>
      <c r="K357" s="63"/>
      <c r="L357" s="66"/>
      <c r="M357" s="66"/>
      <c r="N357" s="14"/>
    </row>
    <row r="358" spans="1:14" x14ac:dyDescent="0.25">
      <c r="A358" s="61"/>
      <c r="B358" s="61"/>
      <c r="E358" s="63"/>
      <c r="F358" s="63"/>
      <c r="G358" s="63"/>
      <c r="H358" s="63"/>
      <c r="I358" s="63"/>
      <c r="J358" s="66"/>
      <c r="K358" s="63"/>
      <c r="L358" s="66"/>
      <c r="M358" s="66"/>
      <c r="N358" s="14"/>
    </row>
    <row r="359" spans="1:14" x14ac:dyDescent="0.25">
      <c r="A359" s="61"/>
      <c r="B359" s="61"/>
      <c r="E359" s="63"/>
      <c r="F359" s="63"/>
      <c r="G359" s="63"/>
      <c r="H359" s="63"/>
      <c r="I359" s="63"/>
      <c r="J359" s="66"/>
      <c r="K359" s="63"/>
      <c r="L359" s="66"/>
      <c r="M359" s="66"/>
      <c r="N359" s="14"/>
    </row>
    <row r="360" spans="1:14" x14ac:dyDescent="0.25">
      <c r="A360" s="61"/>
      <c r="B360" s="61"/>
      <c r="E360" s="63"/>
      <c r="F360" s="63"/>
      <c r="G360" s="63"/>
      <c r="H360" s="63"/>
      <c r="I360" s="63"/>
      <c r="J360" s="66"/>
      <c r="K360" s="63"/>
      <c r="L360" s="66"/>
      <c r="M360" s="66"/>
      <c r="N360" s="14"/>
    </row>
    <row r="361" spans="1:14" x14ac:dyDescent="0.25">
      <c r="A361" s="61"/>
      <c r="B361" s="61"/>
      <c r="E361" s="63"/>
      <c r="F361" s="63"/>
      <c r="G361" s="63"/>
      <c r="H361" s="63"/>
      <c r="I361" s="63"/>
      <c r="J361" s="66"/>
      <c r="K361" s="63"/>
      <c r="L361" s="66"/>
      <c r="M361" s="66"/>
      <c r="N361" s="14"/>
    </row>
    <row r="362" spans="1:14" x14ac:dyDescent="0.25">
      <c r="A362" s="61"/>
      <c r="B362" s="61"/>
      <c r="E362" s="63"/>
      <c r="F362" s="63"/>
      <c r="G362" s="63"/>
      <c r="H362" s="63"/>
      <c r="I362" s="63"/>
      <c r="J362" s="66"/>
      <c r="K362" s="63"/>
      <c r="L362" s="66"/>
      <c r="M362" s="66"/>
      <c r="N362" s="14"/>
    </row>
    <row r="363" spans="1:14" x14ac:dyDescent="0.25">
      <c r="A363" s="61"/>
      <c r="B363" s="61"/>
      <c r="E363" s="63"/>
      <c r="F363" s="63"/>
      <c r="G363" s="63"/>
      <c r="H363" s="63"/>
      <c r="I363" s="63"/>
      <c r="J363" s="66"/>
      <c r="K363" s="63"/>
      <c r="L363" s="66"/>
      <c r="M363" s="66"/>
      <c r="N363" s="14"/>
    </row>
    <row r="364" spans="1:14" x14ac:dyDescent="0.25">
      <c r="A364" s="61"/>
      <c r="B364" s="61"/>
      <c r="E364" s="63"/>
      <c r="F364" s="63"/>
      <c r="G364" s="63"/>
      <c r="H364" s="63"/>
      <c r="I364" s="63"/>
      <c r="J364" s="66"/>
      <c r="K364" s="63"/>
      <c r="L364" s="66"/>
      <c r="M364" s="66"/>
      <c r="N364" s="14"/>
    </row>
    <row r="365" spans="1:14" x14ac:dyDescent="0.25">
      <c r="A365" s="61"/>
      <c r="B365" s="61"/>
      <c r="E365" s="63"/>
      <c r="F365" s="63"/>
      <c r="G365" s="63"/>
      <c r="H365" s="63"/>
      <c r="I365" s="63"/>
      <c r="J365" s="66"/>
      <c r="K365" s="63"/>
      <c r="L365" s="66"/>
      <c r="M365" s="66"/>
      <c r="N365" s="14"/>
    </row>
    <row r="366" spans="1:14" x14ac:dyDescent="0.25">
      <c r="A366" s="61"/>
      <c r="B366" s="61"/>
      <c r="E366" s="63"/>
      <c r="F366" s="63"/>
      <c r="G366" s="63"/>
      <c r="H366" s="63"/>
      <c r="I366" s="63"/>
      <c r="J366" s="66"/>
      <c r="K366" s="63"/>
      <c r="L366" s="66"/>
      <c r="M366" s="66"/>
      <c r="N366" s="14"/>
    </row>
    <row r="367" spans="1:14" x14ac:dyDescent="0.25">
      <c r="A367" s="61"/>
      <c r="B367" s="61"/>
      <c r="E367" s="63"/>
      <c r="F367" s="63"/>
      <c r="G367" s="63"/>
      <c r="H367" s="63"/>
      <c r="I367" s="63"/>
      <c r="J367" s="66"/>
      <c r="K367" s="63"/>
      <c r="L367" s="66"/>
      <c r="M367" s="66"/>
      <c r="N367" s="14"/>
    </row>
    <row r="368" spans="1:14" x14ac:dyDescent="0.25">
      <c r="A368" s="61"/>
      <c r="B368" s="61"/>
      <c r="E368" s="63"/>
      <c r="F368" s="63"/>
      <c r="G368" s="63"/>
      <c r="H368" s="63"/>
      <c r="I368" s="63"/>
      <c r="J368" s="66"/>
      <c r="K368" s="63"/>
      <c r="L368" s="66"/>
      <c r="M368" s="66"/>
      <c r="N368" s="14"/>
    </row>
    <row r="369" spans="1:14" x14ac:dyDescent="0.25">
      <c r="A369" s="61"/>
      <c r="B369" s="61"/>
      <c r="E369" s="63"/>
      <c r="F369" s="63"/>
      <c r="G369" s="63"/>
      <c r="H369" s="63"/>
      <c r="I369" s="63"/>
      <c r="J369" s="66"/>
      <c r="K369" s="63"/>
      <c r="L369" s="66"/>
      <c r="M369" s="66"/>
      <c r="N369" s="14"/>
    </row>
    <row r="370" spans="1:14" x14ac:dyDescent="0.25">
      <c r="A370" s="68"/>
      <c r="B370" s="68"/>
      <c r="C370" s="63"/>
      <c r="D370" s="63"/>
      <c r="E370" s="63"/>
      <c r="F370" s="63"/>
      <c r="G370" s="63"/>
      <c r="H370" s="63"/>
      <c r="I370" s="63"/>
      <c r="J370" s="66"/>
      <c r="K370" s="63"/>
      <c r="L370" s="66"/>
      <c r="M370" s="66"/>
      <c r="N370" s="14"/>
    </row>
    <row r="371" spans="1:14" x14ac:dyDescent="0.25">
      <c r="A371" s="68"/>
      <c r="B371" s="68"/>
      <c r="C371" s="63"/>
      <c r="D371" s="63"/>
      <c r="E371" s="63"/>
      <c r="F371" s="63"/>
      <c r="G371" s="63"/>
      <c r="H371" s="63"/>
      <c r="I371" s="63"/>
      <c r="J371" s="66"/>
      <c r="K371" s="63"/>
      <c r="L371" s="66"/>
      <c r="M371" s="66"/>
      <c r="N371" s="14"/>
    </row>
    <row r="372" spans="1:14" x14ac:dyDescent="0.25">
      <c r="A372" s="68"/>
      <c r="B372" s="68"/>
      <c r="C372" s="63"/>
      <c r="D372" s="63"/>
      <c r="E372" s="63"/>
      <c r="F372" s="63"/>
      <c r="G372" s="63"/>
      <c r="H372" s="63"/>
      <c r="I372" s="63"/>
      <c r="J372" s="66"/>
      <c r="K372" s="63"/>
      <c r="L372" s="66"/>
      <c r="M372" s="66"/>
      <c r="N372" s="14"/>
    </row>
    <row r="373" spans="1:14" x14ac:dyDescent="0.25">
      <c r="A373" s="68"/>
      <c r="B373" s="68"/>
      <c r="C373" s="63"/>
      <c r="D373" s="63"/>
      <c r="E373" s="63"/>
      <c r="F373" s="63"/>
      <c r="G373" s="63"/>
      <c r="H373" s="63"/>
      <c r="I373" s="63"/>
      <c r="J373" s="66"/>
      <c r="K373" s="63"/>
      <c r="L373" s="66"/>
      <c r="M373" s="66"/>
      <c r="N373" s="14"/>
    </row>
    <row r="374" spans="1:14" x14ac:dyDescent="0.25">
      <c r="A374" s="68"/>
      <c r="B374" s="68"/>
      <c r="C374" s="63"/>
      <c r="D374" s="63"/>
      <c r="E374" s="63"/>
      <c r="F374" s="63"/>
      <c r="G374" s="63"/>
      <c r="H374" s="63"/>
      <c r="I374" s="63"/>
      <c r="J374" s="66"/>
      <c r="K374" s="63"/>
      <c r="L374" s="66"/>
      <c r="M374" s="66"/>
      <c r="N374" s="14"/>
    </row>
    <row r="375" spans="1:14" x14ac:dyDescent="0.25">
      <c r="A375" s="68"/>
      <c r="B375" s="68"/>
      <c r="C375" s="63"/>
      <c r="D375" s="63"/>
      <c r="E375" s="63"/>
      <c r="F375" s="63"/>
      <c r="G375" s="63"/>
      <c r="H375" s="63"/>
      <c r="I375" s="63"/>
      <c r="J375" s="66"/>
      <c r="K375" s="63"/>
      <c r="L375" s="66"/>
      <c r="M375" s="66"/>
      <c r="N375" s="14"/>
    </row>
    <row r="376" spans="1:14" x14ac:dyDescent="0.25">
      <c r="A376" s="68"/>
      <c r="B376" s="68"/>
      <c r="C376" s="63"/>
      <c r="D376" s="63"/>
      <c r="E376" s="63"/>
      <c r="F376" s="63"/>
      <c r="G376" s="63"/>
      <c r="H376" s="63"/>
      <c r="I376" s="63"/>
      <c r="J376" s="66"/>
      <c r="K376" s="63"/>
      <c r="L376" s="66"/>
      <c r="M376" s="66"/>
      <c r="N376" s="14"/>
    </row>
    <row r="377" spans="1:14" x14ac:dyDescent="0.25">
      <c r="A377" s="68"/>
      <c r="B377" s="68"/>
      <c r="C377" s="63"/>
      <c r="D377" s="63"/>
      <c r="E377" s="63"/>
      <c r="F377" s="63"/>
      <c r="G377" s="63"/>
      <c r="H377" s="63"/>
      <c r="I377" s="63"/>
      <c r="J377" s="66"/>
      <c r="K377" s="63"/>
      <c r="L377" s="66"/>
      <c r="M377" s="66"/>
      <c r="N377" s="14"/>
    </row>
    <row r="378" spans="1:14" x14ac:dyDescent="0.25">
      <c r="A378" s="68"/>
      <c r="B378" s="68"/>
      <c r="C378" s="63"/>
      <c r="D378" s="63"/>
      <c r="E378" s="63"/>
      <c r="F378" s="63"/>
      <c r="G378" s="63"/>
      <c r="H378" s="63"/>
      <c r="I378" s="63"/>
      <c r="J378" s="66"/>
      <c r="K378" s="63"/>
      <c r="L378" s="66"/>
      <c r="M378" s="66"/>
      <c r="N378" s="14"/>
    </row>
    <row r="379" spans="1:14" x14ac:dyDescent="0.25">
      <c r="A379" s="68"/>
      <c r="B379" s="68"/>
      <c r="C379" s="63"/>
      <c r="D379" s="63"/>
      <c r="E379" s="63"/>
      <c r="F379" s="63"/>
      <c r="G379" s="63"/>
      <c r="H379" s="63"/>
      <c r="I379" s="63"/>
      <c r="J379" s="66"/>
      <c r="K379" s="63"/>
      <c r="L379" s="66"/>
      <c r="M379" s="66"/>
      <c r="N379" s="14"/>
    </row>
    <row r="380" spans="1:14" x14ac:dyDescent="0.25">
      <c r="A380" s="68"/>
      <c r="B380" s="68"/>
      <c r="C380" s="63"/>
      <c r="D380" s="63"/>
      <c r="E380" s="63"/>
      <c r="F380" s="63"/>
      <c r="G380" s="63"/>
      <c r="H380" s="63"/>
      <c r="I380" s="63"/>
      <c r="J380" s="66"/>
      <c r="K380" s="63"/>
      <c r="L380" s="66"/>
      <c r="M380" s="66"/>
      <c r="N380" s="14"/>
    </row>
    <row r="381" spans="1:14" x14ac:dyDescent="0.25">
      <c r="A381" s="68"/>
      <c r="B381" s="68"/>
      <c r="C381" s="63"/>
      <c r="D381" s="63"/>
      <c r="E381" s="63"/>
      <c r="F381" s="63"/>
      <c r="G381" s="63"/>
      <c r="H381" s="63"/>
      <c r="I381" s="63"/>
      <c r="J381" s="66"/>
      <c r="K381" s="63"/>
      <c r="L381" s="66"/>
      <c r="M381" s="66"/>
      <c r="N381" s="14"/>
    </row>
    <row r="382" spans="1:14" x14ac:dyDescent="0.25">
      <c r="A382" s="68"/>
      <c r="B382" s="68"/>
      <c r="C382" s="63"/>
      <c r="D382" s="63"/>
      <c r="E382" s="63"/>
      <c r="F382" s="63"/>
      <c r="G382" s="63"/>
      <c r="H382" s="63"/>
      <c r="I382" s="63"/>
      <c r="J382" s="66"/>
      <c r="K382" s="63"/>
      <c r="L382" s="66"/>
      <c r="M382" s="66"/>
      <c r="N382" s="14"/>
    </row>
    <row r="383" spans="1:14" x14ac:dyDescent="0.25">
      <c r="A383" s="68"/>
      <c r="B383" s="68"/>
      <c r="C383" s="63"/>
      <c r="D383" s="63"/>
      <c r="E383" s="63"/>
      <c r="F383" s="63"/>
      <c r="G383" s="63"/>
      <c r="H383" s="63"/>
      <c r="I383" s="63"/>
      <c r="J383" s="66"/>
      <c r="K383" s="63"/>
      <c r="L383" s="66"/>
      <c r="M383" s="66"/>
      <c r="N383" s="14"/>
    </row>
    <row r="384" spans="1:14" x14ac:dyDescent="0.25">
      <c r="A384" s="68"/>
      <c r="B384" s="68"/>
      <c r="C384" s="63"/>
      <c r="D384" s="63"/>
      <c r="E384" s="63"/>
      <c r="F384" s="63"/>
      <c r="G384" s="63"/>
      <c r="H384" s="63"/>
      <c r="I384" s="63"/>
      <c r="J384" s="66"/>
      <c r="K384" s="63"/>
      <c r="L384" s="66"/>
      <c r="M384" s="66"/>
      <c r="N384" s="14"/>
    </row>
    <row r="385" spans="1:14" x14ac:dyDescent="0.25">
      <c r="A385" s="68"/>
      <c r="B385" s="68"/>
      <c r="C385" s="63"/>
      <c r="D385" s="63"/>
      <c r="E385" s="63"/>
      <c r="F385" s="63"/>
      <c r="G385" s="63"/>
      <c r="H385" s="63"/>
      <c r="I385" s="63"/>
      <c r="J385" s="66"/>
      <c r="K385" s="63"/>
      <c r="L385" s="66"/>
      <c r="M385" s="66"/>
      <c r="N385" s="14"/>
    </row>
    <row r="386" spans="1:14" x14ac:dyDescent="0.25">
      <c r="A386" s="68"/>
      <c r="B386" s="68"/>
      <c r="C386" s="63"/>
      <c r="D386" s="63"/>
      <c r="E386" s="63"/>
      <c r="F386" s="63"/>
      <c r="G386" s="63"/>
      <c r="H386" s="63"/>
      <c r="I386" s="63"/>
      <c r="J386" s="66"/>
      <c r="K386" s="63"/>
      <c r="L386" s="66"/>
      <c r="M386" s="66"/>
      <c r="N386" s="14"/>
    </row>
    <row r="387" spans="1:14" x14ac:dyDescent="0.25">
      <c r="A387" s="68"/>
      <c r="B387" s="68"/>
      <c r="C387" s="63"/>
      <c r="D387" s="63"/>
      <c r="E387" s="63"/>
      <c r="F387" s="63"/>
      <c r="G387" s="63"/>
      <c r="H387" s="63"/>
      <c r="I387" s="63"/>
      <c r="J387" s="66"/>
      <c r="K387" s="63"/>
      <c r="L387" s="66"/>
      <c r="M387" s="66"/>
      <c r="N387" s="14"/>
    </row>
    <row r="388" spans="1:14" x14ac:dyDescent="0.25">
      <c r="A388" s="68"/>
      <c r="B388" s="68"/>
      <c r="C388" s="63"/>
      <c r="D388" s="63"/>
      <c r="E388" s="63"/>
      <c r="F388" s="63"/>
      <c r="G388" s="63"/>
      <c r="H388" s="63"/>
      <c r="I388" s="63"/>
      <c r="J388" s="66"/>
      <c r="K388" s="63"/>
      <c r="L388" s="66"/>
      <c r="M388" s="66"/>
      <c r="N388" s="14"/>
    </row>
    <row r="389" spans="1:14" x14ac:dyDescent="0.25">
      <c r="A389" s="68"/>
      <c r="B389" s="68"/>
      <c r="C389" s="63"/>
      <c r="D389" s="63"/>
      <c r="E389" s="63"/>
      <c r="F389" s="63"/>
      <c r="G389" s="63"/>
      <c r="H389" s="63"/>
      <c r="I389" s="63"/>
      <c r="J389" s="66"/>
      <c r="K389" s="63"/>
      <c r="L389" s="66"/>
      <c r="M389" s="66"/>
      <c r="N389" s="14"/>
    </row>
    <row r="390" spans="1:14" x14ac:dyDescent="0.25">
      <c r="A390" s="68"/>
      <c r="B390" s="68"/>
      <c r="C390" s="63"/>
      <c r="D390" s="63"/>
      <c r="E390" s="63"/>
      <c r="F390" s="63"/>
      <c r="G390" s="63"/>
      <c r="H390" s="63"/>
      <c r="I390" s="63"/>
      <c r="J390" s="66"/>
      <c r="K390" s="63"/>
      <c r="L390" s="66"/>
      <c r="M390" s="66"/>
      <c r="N390" s="14"/>
    </row>
    <row r="391" spans="1:14" x14ac:dyDescent="0.25">
      <c r="A391" s="68"/>
      <c r="B391" s="68"/>
      <c r="C391" s="63"/>
      <c r="D391" s="63"/>
      <c r="E391" s="63"/>
      <c r="F391" s="63"/>
      <c r="G391" s="63"/>
      <c r="H391" s="63"/>
      <c r="I391" s="63"/>
      <c r="J391" s="66"/>
      <c r="K391" s="63"/>
      <c r="L391" s="66"/>
      <c r="M391" s="66"/>
      <c r="N391" s="14"/>
    </row>
    <row r="392" spans="1:14" x14ac:dyDescent="0.25">
      <c r="A392" s="68"/>
      <c r="B392" s="68"/>
      <c r="C392" s="63"/>
      <c r="D392" s="63"/>
      <c r="E392" s="63"/>
      <c r="F392" s="63"/>
      <c r="G392" s="63"/>
      <c r="H392" s="63"/>
      <c r="I392" s="63"/>
      <c r="J392" s="66"/>
      <c r="K392" s="63"/>
      <c r="L392" s="66"/>
      <c r="M392" s="66"/>
      <c r="N392" s="14"/>
    </row>
    <row r="393" spans="1:14" x14ac:dyDescent="0.25">
      <c r="A393" s="68"/>
      <c r="B393" s="68"/>
      <c r="C393" s="63"/>
      <c r="D393" s="63"/>
      <c r="E393" s="63"/>
      <c r="F393" s="63"/>
      <c r="G393" s="63"/>
      <c r="H393" s="63"/>
      <c r="I393" s="63"/>
      <c r="J393" s="66"/>
      <c r="K393" s="63"/>
      <c r="L393" s="66"/>
      <c r="M393" s="66"/>
      <c r="N393" s="14"/>
    </row>
    <row r="394" spans="1:14" x14ac:dyDescent="0.25">
      <c r="A394" s="68"/>
      <c r="B394" s="68"/>
      <c r="C394" s="63"/>
      <c r="D394" s="63"/>
      <c r="E394" s="63"/>
      <c r="F394" s="63"/>
      <c r="G394" s="63"/>
      <c r="H394" s="63"/>
      <c r="I394" s="63"/>
      <c r="J394" s="66"/>
      <c r="K394" s="63"/>
      <c r="L394" s="66"/>
      <c r="M394" s="66"/>
      <c r="N394" s="14"/>
    </row>
    <row r="395" spans="1:14" x14ac:dyDescent="0.25">
      <c r="A395" s="68"/>
      <c r="B395" s="68"/>
      <c r="C395" s="63"/>
      <c r="D395" s="63"/>
      <c r="E395" s="63"/>
      <c r="F395" s="63"/>
      <c r="G395" s="63"/>
      <c r="H395" s="63"/>
      <c r="I395" s="63"/>
      <c r="J395" s="66"/>
      <c r="K395" s="63"/>
      <c r="L395" s="66"/>
      <c r="M395" s="66"/>
      <c r="N395" s="14"/>
    </row>
    <row r="396" spans="1:14" x14ac:dyDescent="0.25">
      <c r="A396" s="68"/>
      <c r="B396" s="68"/>
      <c r="C396" s="63"/>
      <c r="D396" s="63"/>
      <c r="E396" s="63"/>
      <c r="F396" s="63"/>
      <c r="G396" s="63"/>
      <c r="H396" s="63"/>
      <c r="I396" s="63"/>
      <c r="J396" s="66"/>
      <c r="K396" s="63"/>
      <c r="L396" s="66"/>
      <c r="M396" s="66"/>
      <c r="N396" s="14"/>
    </row>
    <row r="397" spans="1:14" x14ac:dyDescent="0.25">
      <c r="A397" s="68"/>
      <c r="B397" s="68"/>
      <c r="C397" s="63"/>
      <c r="D397" s="63"/>
      <c r="E397" s="63"/>
      <c r="F397" s="63"/>
      <c r="G397" s="63"/>
      <c r="H397" s="63"/>
      <c r="I397" s="63"/>
      <c r="J397" s="66"/>
      <c r="K397" s="63"/>
      <c r="L397" s="66"/>
      <c r="M397" s="66"/>
      <c r="N397" s="14"/>
    </row>
    <row r="398" spans="1:14" x14ac:dyDescent="0.25">
      <c r="A398" s="68"/>
      <c r="B398" s="68"/>
      <c r="C398" s="63"/>
      <c r="D398" s="63"/>
      <c r="E398" s="63"/>
      <c r="F398" s="63"/>
      <c r="G398" s="63"/>
      <c r="H398" s="63"/>
      <c r="I398" s="63"/>
      <c r="J398" s="66"/>
      <c r="K398" s="63"/>
      <c r="L398" s="66"/>
      <c r="M398" s="66"/>
      <c r="N398" s="14"/>
    </row>
    <row r="399" spans="1:14" x14ac:dyDescent="0.25">
      <c r="A399" s="68"/>
      <c r="B399" s="68"/>
      <c r="C399" s="63"/>
      <c r="D399" s="63"/>
      <c r="E399" s="63"/>
      <c r="F399" s="63"/>
      <c r="G399" s="63"/>
      <c r="H399" s="63"/>
      <c r="I399" s="63"/>
      <c r="J399" s="66"/>
      <c r="K399" s="63"/>
      <c r="L399" s="66"/>
      <c r="M399" s="66"/>
      <c r="N399" s="14"/>
    </row>
    <row r="400" spans="1:14" x14ac:dyDescent="0.25">
      <c r="A400" s="68"/>
      <c r="B400" s="68"/>
      <c r="C400" s="63"/>
      <c r="D400" s="63"/>
      <c r="E400" s="63"/>
      <c r="F400" s="63"/>
      <c r="G400" s="63"/>
      <c r="H400" s="63"/>
      <c r="I400" s="63"/>
      <c r="J400" s="66"/>
      <c r="K400" s="63"/>
      <c r="L400" s="66"/>
      <c r="M400" s="66"/>
      <c r="N400" s="14"/>
    </row>
    <row r="401" spans="1:14" x14ac:dyDescent="0.25">
      <c r="A401" s="68"/>
      <c r="B401" s="68"/>
      <c r="C401" s="63"/>
      <c r="D401" s="63"/>
      <c r="E401" s="63"/>
      <c r="F401" s="63"/>
      <c r="G401" s="63"/>
      <c r="H401" s="63"/>
      <c r="I401" s="63"/>
      <c r="J401" s="66"/>
      <c r="K401" s="63"/>
      <c r="L401" s="66"/>
      <c r="M401" s="66"/>
      <c r="N401" s="14"/>
    </row>
    <row r="402" spans="1:14" x14ac:dyDescent="0.25">
      <c r="A402" s="68"/>
      <c r="B402" s="68"/>
      <c r="C402" s="63"/>
      <c r="D402" s="63"/>
      <c r="E402" s="63"/>
      <c r="F402" s="63"/>
      <c r="G402" s="63"/>
      <c r="H402" s="63"/>
      <c r="I402" s="63"/>
      <c r="J402" s="66"/>
      <c r="K402" s="63"/>
      <c r="L402" s="66"/>
      <c r="M402" s="66"/>
      <c r="N402" s="14"/>
    </row>
    <row r="403" spans="1:14" x14ac:dyDescent="0.25">
      <c r="A403" s="68"/>
      <c r="B403" s="68"/>
      <c r="C403" s="63"/>
      <c r="D403" s="63"/>
      <c r="E403" s="63"/>
      <c r="F403" s="63"/>
      <c r="G403" s="63"/>
      <c r="H403" s="63"/>
      <c r="I403" s="63"/>
      <c r="J403" s="66"/>
      <c r="K403" s="63"/>
      <c r="L403" s="66"/>
      <c r="M403" s="66"/>
      <c r="N403" s="14"/>
    </row>
    <row r="404" spans="1:14" x14ac:dyDescent="0.25">
      <c r="A404" s="68"/>
      <c r="B404" s="68"/>
      <c r="C404" s="63"/>
      <c r="D404" s="63"/>
      <c r="E404" s="63"/>
      <c r="F404" s="63"/>
      <c r="G404" s="63"/>
      <c r="H404" s="63"/>
      <c r="I404" s="63"/>
      <c r="J404" s="66"/>
      <c r="K404" s="63"/>
      <c r="L404" s="66"/>
      <c r="M404" s="66"/>
      <c r="N404" s="14"/>
    </row>
    <row r="405" spans="1:14" x14ac:dyDescent="0.25">
      <c r="A405" s="68"/>
      <c r="B405" s="68"/>
      <c r="C405" s="63"/>
      <c r="D405" s="63"/>
      <c r="E405" s="63"/>
      <c r="F405" s="63"/>
      <c r="G405" s="63"/>
      <c r="H405" s="63"/>
      <c r="I405" s="63"/>
      <c r="J405" s="66"/>
      <c r="K405" s="63"/>
      <c r="L405" s="66"/>
      <c r="M405" s="66"/>
      <c r="N405" s="14"/>
    </row>
    <row r="406" spans="1:14" x14ac:dyDescent="0.25">
      <c r="A406" s="68"/>
      <c r="B406" s="68"/>
      <c r="C406" s="63"/>
      <c r="D406" s="63"/>
      <c r="E406" s="63"/>
      <c r="F406" s="63"/>
      <c r="G406" s="63"/>
      <c r="H406" s="63"/>
      <c r="I406" s="63"/>
      <c r="J406" s="66"/>
      <c r="K406" s="63"/>
      <c r="L406" s="66"/>
      <c r="M406" s="66"/>
      <c r="N406" s="14"/>
    </row>
    <row r="407" spans="1:14" x14ac:dyDescent="0.25">
      <c r="A407" s="68"/>
      <c r="B407" s="68"/>
      <c r="C407" s="63"/>
      <c r="D407" s="63"/>
      <c r="E407" s="63"/>
      <c r="F407" s="63"/>
      <c r="G407" s="63"/>
      <c r="H407" s="63"/>
      <c r="I407" s="63"/>
      <c r="J407" s="66"/>
      <c r="K407" s="63"/>
      <c r="L407" s="66"/>
      <c r="M407" s="66"/>
      <c r="N407" s="14"/>
    </row>
    <row r="408" spans="1:14" x14ac:dyDescent="0.25">
      <c r="A408" s="68"/>
      <c r="B408" s="68"/>
      <c r="C408" s="63"/>
      <c r="D408" s="63"/>
      <c r="E408" s="63"/>
      <c r="F408" s="63"/>
      <c r="G408" s="63"/>
      <c r="H408" s="63"/>
      <c r="I408" s="63"/>
      <c r="J408" s="66"/>
      <c r="K408" s="63"/>
      <c r="L408" s="66"/>
      <c r="M408" s="66"/>
      <c r="N408" s="14"/>
    </row>
    <row r="409" spans="1:14" x14ac:dyDescent="0.25">
      <c r="A409" s="68"/>
      <c r="B409" s="68"/>
      <c r="C409" s="63"/>
      <c r="D409" s="63"/>
      <c r="E409" s="63"/>
      <c r="F409" s="63"/>
      <c r="G409" s="63"/>
      <c r="H409" s="63"/>
      <c r="I409" s="63"/>
      <c r="J409" s="66"/>
      <c r="K409" s="63"/>
      <c r="L409" s="66"/>
      <c r="M409" s="66"/>
      <c r="N409" s="14"/>
    </row>
    <row r="410" spans="1:14" x14ac:dyDescent="0.25">
      <c r="A410" s="68"/>
      <c r="B410" s="68"/>
      <c r="C410" s="63"/>
      <c r="D410" s="63"/>
      <c r="E410" s="63"/>
      <c r="F410" s="63"/>
      <c r="G410" s="63"/>
      <c r="H410" s="63"/>
      <c r="I410" s="63"/>
      <c r="J410" s="66"/>
      <c r="K410" s="63"/>
      <c r="L410" s="66"/>
      <c r="M410" s="66"/>
      <c r="N410" s="14"/>
    </row>
    <row r="411" spans="1:14" x14ac:dyDescent="0.25">
      <c r="A411" s="68"/>
      <c r="B411" s="68"/>
      <c r="C411" s="63"/>
      <c r="D411" s="63"/>
      <c r="E411" s="63"/>
      <c r="F411" s="63"/>
      <c r="G411" s="63"/>
      <c r="H411" s="63"/>
      <c r="I411" s="63"/>
      <c r="J411" s="66"/>
      <c r="K411" s="63"/>
      <c r="L411" s="66"/>
      <c r="M411" s="66"/>
      <c r="N411" s="14"/>
    </row>
    <row r="412" spans="1:14" x14ac:dyDescent="0.25">
      <c r="A412" s="68"/>
      <c r="B412" s="68"/>
      <c r="C412" s="63"/>
      <c r="D412" s="63"/>
      <c r="E412" s="63"/>
      <c r="F412" s="63"/>
      <c r="G412" s="63"/>
      <c r="H412" s="63"/>
      <c r="I412" s="63"/>
      <c r="J412" s="66"/>
      <c r="K412" s="63"/>
      <c r="L412" s="66"/>
      <c r="M412" s="66"/>
      <c r="N412" s="14"/>
    </row>
    <row r="413" spans="1:14" x14ac:dyDescent="0.25">
      <c r="A413" s="68"/>
      <c r="B413" s="68"/>
      <c r="C413" s="63"/>
      <c r="D413" s="63"/>
      <c r="E413" s="63"/>
      <c r="F413" s="63"/>
      <c r="G413" s="63"/>
      <c r="H413" s="63"/>
      <c r="I413" s="63"/>
      <c r="J413" s="66"/>
      <c r="K413" s="63"/>
      <c r="L413" s="66"/>
      <c r="M413" s="66"/>
      <c r="N413" s="14"/>
    </row>
    <row r="414" spans="1:14" x14ac:dyDescent="0.25">
      <c r="A414" s="68"/>
      <c r="B414" s="68"/>
      <c r="C414" s="63"/>
      <c r="D414" s="63"/>
      <c r="E414" s="63"/>
      <c r="F414" s="63"/>
      <c r="G414" s="63"/>
      <c r="H414" s="63"/>
      <c r="I414" s="63"/>
      <c r="J414" s="66"/>
      <c r="K414" s="63"/>
      <c r="L414" s="66"/>
      <c r="M414" s="66"/>
      <c r="N414" s="14"/>
    </row>
    <row r="415" spans="1:14" x14ac:dyDescent="0.25">
      <c r="A415" s="68"/>
      <c r="B415" s="68"/>
      <c r="C415" s="63"/>
      <c r="D415" s="63"/>
      <c r="E415" s="63"/>
      <c r="F415" s="63"/>
      <c r="G415" s="63"/>
      <c r="H415" s="63"/>
      <c r="I415" s="63"/>
      <c r="J415" s="66"/>
      <c r="K415" s="63"/>
      <c r="L415" s="66"/>
      <c r="M415" s="66"/>
      <c r="N415" s="14"/>
    </row>
    <row r="416" spans="1:14" x14ac:dyDescent="0.25">
      <c r="A416" s="68"/>
      <c r="B416" s="68"/>
      <c r="C416" s="63"/>
      <c r="D416" s="63"/>
      <c r="E416" s="63"/>
      <c r="F416" s="63"/>
      <c r="G416" s="63"/>
      <c r="H416" s="63"/>
      <c r="I416" s="63"/>
      <c r="J416" s="66"/>
      <c r="K416" s="63"/>
      <c r="L416" s="66"/>
      <c r="M416" s="66"/>
      <c r="N416" s="14"/>
    </row>
    <row r="417" spans="1:14" x14ac:dyDescent="0.25">
      <c r="A417" s="68"/>
      <c r="B417" s="68"/>
      <c r="C417" s="63"/>
      <c r="D417" s="63"/>
      <c r="E417" s="63"/>
      <c r="F417" s="63"/>
      <c r="G417" s="63"/>
      <c r="H417" s="63"/>
      <c r="I417" s="63"/>
      <c r="J417" s="66"/>
      <c r="K417" s="63"/>
      <c r="L417" s="66"/>
      <c r="M417" s="66"/>
      <c r="N417" s="14"/>
    </row>
    <row r="418" spans="1:14" x14ac:dyDescent="0.25">
      <c r="A418" s="68"/>
      <c r="B418" s="68"/>
      <c r="C418" s="63"/>
      <c r="D418" s="63"/>
      <c r="E418" s="63"/>
      <c r="F418" s="63"/>
      <c r="G418" s="63"/>
      <c r="H418" s="63"/>
      <c r="I418" s="63"/>
      <c r="J418" s="66"/>
      <c r="K418" s="63"/>
      <c r="L418" s="66"/>
      <c r="M418" s="66"/>
      <c r="N418" s="14"/>
    </row>
    <row r="419" spans="1:14" x14ac:dyDescent="0.25">
      <c r="A419" s="68"/>
      <c r="B419" s="68"/>
      <c r="C419" s="63"/>
      <c r="D419" s="63"/>
      <c r="E419" s="63"/>
      <c r="F419" s="63"/>
      <c r="G419" s="63"/>
      <c r="H419" s="63"/>
      <c r="I419" s="63"/>
      <c r="J419" s="66"/>
      <c r="K419" s="63"/>
      <c r="L419" s="66"/>
      <c r="M419" s="66"/>
      <c r="N419" s="14"/>
    </row>
    <row r="420" spans="1:14" x14ac:dyDescent="0.25">
      <c r="A420" s="68"/>
      <c r="B420" s="68"/>
      <c r="C420" s="63"/>
      <c r="D420" s="63"/>
      <c r="E420" s="63"/>
      <c r="F420" s="63"/>
      <c r="G420" s="63"/>
      <c r="H420" s="63"/>
      <c r="I420" s="63"/>
      <c r="J420" s="66"/>
      <c r="K420" s="63"/>
      <c r="L420" s="66"/>
      <c r="M420" s="66"/>
      <c r="N420" s="14"/>
    </row>
    <row r="421" spans="1:14" x14ac:dyDescent="0.25">
      <c r="A421" s="68"/>
      <c r="B421" s="68"/>
      <c r="C421" s="63"/>
      <c r="D421" s="63"/>
      <c r="E421" s="63"/>
      <c r="F421" s="63"/>
      <c r="G421" s="63"/>
      <c r="H421" s="63"/>
      <c r="I421" s="63"/>
      <c r="J421" s="66"/>
      <c r="K421" s="63"/>
      <c r="L421" s="66"/>
      <c r="M421" s="66"/>
      <c r="N421" s="14"/>
    </row>
    <row r="422" spans="1:14" x14ac:dyDescent="0.25">
      <c r="A422" s="68"/>
      <c r="B422" s="68"/>
      <c r="C422" s="63"/>
      <c r="D422" s="63"/>
      <c r="E422" s="63"/>
      <c r="F422" s="63"/>
      <c r="G422" s="63"/>
      <c r="H422" s="63"/>
      <c r="I422" s="63"/>
      <c r="J422" s="66"/>
      <c r="K422" s="63"/>
      <c r="L422" s="66"/>
      <c r="M422" s="66"/>
      <c r="N422" s="14"/>
    </row>
    <row r="423" spans="1:14" x14ac:dyDescent="0.25">
      <c r="A423" s="68"/>
      <c r="B423" s="68"/>
      <c r="C423" s="63"/>
      <c r="D423" s="63"/>
      <c r="E423" s="63"/>
      <c r="F423" s="63"/>
      <c r="G423" s="63"/>
      <c r="H423" s="63"/>
      <c r="I423" s="63"/>
      <c r="J423" s="66"/>
      <c r="K423" s="63"/>
      <c r="L423" s="66"/>
      <c r="M423" s="66"/>
      <c r="N423" s="14"/>
    </row>
    <row r="424" spans="1:14" x14ac:dyDescent="0.25">
      <c r="A424" s="68"/>
      <c r="B424" s="68"/>
      <c r="C424" s="63"/>
      <c r="D424" s="63"/>
      <c r="E424" s="63"/>
      <c r="F424" s="63"/>
      <c r="G424" s="63"/>
      <c r="H424" s="63"/>
      <c r="I424" s="63"/>
      <c r="J424" s="66"/>
      <c r="K424" s="63"/>
      <c r="L424" s="66"/>
      <c r="M424" s="66"/>
      <c r="N424" s="14"/>
    </row>
    <row r="425" spans="1:14" x14ac:dyDescent="0.25">
      <c r="A425" s="68"/>
      <c r="B425" s="68"/>
      <c r="C425" s="63"/>
      <c r="D425" s="63"/>
      <c r="E425" s="63"/>
      <c r="F425" s="63"/>
      <c r="G425" s="63"/>
      <c r="H425" s="63"/>
      <c r="I425" s="63"/>
      <c r="J425" s="66"/>
      <c r="K425" s="63"/>
      <c r="L425" s="66"/>
      <c r="M425" s="66"/>
      <c r="N425" s="14"/>
    </row>
    <row r="426" spans="1:14" x14ac:dyDescent="0.25">
      <c r="A426" s="68"/>
      <c r="B426" s="68"/>
      <c r="C426" s="63"/>
      <c r="D426" s="63"/>
      <c r="E426" s="63"/>
      <c r="F426" s="63"/>
      <c r="G426" s="63"/>
      <c r="H426" s="63"/>
      <c r="I426" s="63"/>
      <c r="J426" s="66"/>
      <c r="K426" s="63"/>
      <c r="L426" s="66"/>
      <c r="M426" s="66"/>
      <c r="N426" s="14"/>
    </row>
    <row r="427" spans="1:14" x14ac:dyDescent="0.25">
      <c r="A427" s="68"/>
      <c r="B427" s="68"/>
      <c r="C427" s="63"/>
      <c r="D427" s="63"/>
      <c r="E427" s="63"/>
      <c r="F427" s="63"/>
      <c r="G427" s="63"/>
      <c r="H427" s="63"/>
      <c r="I427" s="63"/>
      <c r="J427" s="66"/>
      <c r="K427" s="63"/>
      <c r="L427" s="66"/>
      <c r="M427" s="66"/>
      <c r="N427" s="14"/>
    </row>
    <row r="428" spans="1:14" x14ac:dyDescent="0.25">
      <c r="A428" s="68"/>
      <c r="B428" s="68"/>
      <c r="C428" s="63"/>
      <c r="D428" s="63"/>
      <c r="E428" s="63"/>
      <c r="F428" s="63"/>
      <c r="G428" s="63"/>
      <c r="H428" s="63"/>
      <c r="I428" s="63"/>
      <c r="J428" s="66"/>
      <c r="K428" s="63"/>
      <c r="L428" s="66"/>
      <c r="M428" s="66"/>
      <c r="N428" s="14"/>
    </row>
    <row r="429" spans="1:14" x14ac:dyDescent="0.25">
      <c r="A429" s="68"/>
      <c r="B429" s="68"/>
      <c r="C429" s="63"/>
      <c r="D429" s="63"/>
      <c r="E429" s="63"/>
      <c r="F429" s="63"/>
      <c r="G429" s="63"/>
      <c r="H429" s="63"/>
      <c r="I429" s="63"/>
      <c r="J429" s="66"/>
      <c r="K429" s="63"/>
      <c r="L429" s="66"/>
      <c r="M429" s="66"/>
      <c r="N429" s="14"/>
    </row>
    <row r="430" spans="1:14" x14ac:dyDescent="0.25">
      <c r="A430" s="68"/>
      <c r="B430" s="68"/>
      <c r="C430" s="63"/>
      <c r="D430" s="63"/>
      <c r="E430" s="63"/>
      <c r="F430" s="63"/>
      <c r="G430" s="63"/>
      <c r="H430" s="63"/>
      <c r="I430" s="63"/>
      <c r="J430" s="66"/>
      <c r="K430" s="63"/>
      <c r="L430" s="66"/>
      <c r="M430" s="66"/>
      <c r="N430" s="14"/>
    </row>
    <row r="431" spans="1:14" x14ac:dyDescent="0.25">
      <c r="A431" s="68"/>
      <c r="B431" s="68"/>
      <c r="C431" s="63"/>
      <c r="D431" s="63"/>
      <c r="E431" s="63"/>
      <c r="F431" s="63"/>
      <c r="G431" s="63"/>
      <c r="H431" s="63"/>
      <c r="I431" s="63"/>
      <c r="J431" s="66"/>
      <c r="K431" s="63"/>
      <c r="L431" s="66"/>
      <c r="M431" s="66"/>
      <c r="N431" s="14"/>
    </row>
    <row r="432" spans="1:14" x14ac:dyDescent="0.25">
      <c r="A432" s="68"/>
      <c r="B432" s="68"/>
      <c r="C432" s="63"/>
      <c r="D432" s="63"/>
      <c r="E432" s="63"/>
      <c r="F432" s="63"/>
      <c r="G432" s="63"/>
      <c r="H432" s="63"/>
      <c r="I432" s="63"/>
      <c r="J432" s="66"/>
      <c r="K432" s="63"/>
      <c r="L432" s="66"/>
      <c r="M432" s="66"/>
      <c r="N432" s="14"/>
    </row>
    <row r="433" spans="1:14" x14ac:dyDescent="0.25">
      <c r="A433" s="68"/>
      <c r="B433" s="68"/>
      <c r="C433" s="63"/>
      <c r="D433" s="63"/>
      <c r="E433" s="63"/>
      <c r="F433" s="63"/>
      <c r="G433" s="63"/>
      <c r="H433" s="63"/>
      <c r="I433" s="63"/>
      <c r="J433" s="66"/>
      <c r="K433" s="63"/>
      <c r="L433" s="66"/>
      <c r="M433" s="66"/>
      <c r="N433" s="14"/>
    </row>
    <row r="434" spans="1:14" x14ac:dyDescent="0.25">
      <c r="A434" s="68"/>
      <c r="B434" s="68"/>
      <c r="C434" s="63"/>
      <c r="D434" s="63"/>
      <c r="E434" s="63"/>
      <c r="F434" s="63"/>
      <c r="G434" s="63"/>
      <c r="H434" s="63"/>
      <c r="I434" s="63"/>
      <c r="J434" s="66"/>
      <c r="K434" s="63"/>
      <c r="L434" s="66"/>
      <c r="M434" s="66"/>
      <c r="N434" s="14"/>
    </row>
    <row r="435" spans="1:14" x14ac:dyDescent="0.25">
      <c r="A435" s="68"/>
      <c r="B435" s="68"/>
      <c r="C435" s="63"/>
      <c r="D435" s="63"/>
      <c r="E435" s="63"/>
      <c r="F435" s="63"/>
      <c r="G435" s="63"/>
      <c r="H435" s="63"/>
      <c r="I435" s="63"/>
      <c r="J435" s="66"/>
      <c r="K435" s="63"/>
      <c r="L435" s="66"/>
      <c r="M435" s="66"/>
      <c r="N435" s="14"/>
    </row>
    <row r="436" spans="1:14" x14ac:dyDescent="0.25">
      <c r="A436" s="68"/>
      <c r="B436" s="68"/>
      <c r="C436" s="63"/>
      <c r="D436" s="63"/>
      <c r="E436" s="63"/>
      <c r="F436" s="63"/>
      <c r="G436" s="63"/>
      <c r="H436" s="63"/>
      <c r="I436" s="63"/>
      <c r="J436" s="66"/>
      <c r="K436" s="63"/>
      <c r="L436" s="66"/>
      <c r="M436" s="66"/>
      <c r="N436" s="14"/>
    </row>
    <row r="437" spans="1:14" x14ac:dyDescent="0.25">
      <c r="A437" s="68"/>
      <c r="B437" s="68"/>
      <c r="C437" s="63"/>
      <c r="D437" s="63"/>
      <c r="E437" s="63"/>
      <c r="F437" s="63"/>
      <c r="G437" s="63"/>
      <c r="H437" s="63"/>
      <c r="I437" s="63"/>
      <c r="J437" s="66"/>
      <c r="K437" s="63"/>
      <c r="L437" s="66"/>
      <c r="M437" s="66"/>
      <c r="N437" s="14"/>
    </row>
    <row r="438" spans="1:14" x14ac:dyDescent="0.25">
      <c r="A438" s="68"/>
      <c r="B438" s="68"/>
      <c r="C438" s="63"/>
      <c r="D438" s="63"/>
      <c r="E438" s="63"/>
      <c r="F438" s="63"/>
      <c r="G438" s="63"/>
      <c r="H438" s="63"/>
      <c r="I438" s="63"/>
      <c r="J438" s="66"/>
      <c r="K438" s="63"/>
      <c r="L438" s="66"/>
      <c r="M438" s="66"/>
      <c r="N438" s="14"/>
    </row>
    <row r="439" spans="1:14" x14ac:dyDescent="0.25">
      <c r="A439" s="68"/>
      <c r="B439" s="68"/>
      <c r="C439" s="63"/>
      <c r="D439" s="63"/>
      <c r="E439" s="63"/>
      <c r="F439" s="63"/>
      <c r="G439" s="63"/>
      <c r="H439" s="63"/>
      <c r="I439" s="63"/>
      <c r="J439" s="66"/>
      <c r="K439" s="63"/>
      <c r="L439" s="66"/>
      <c r="M439" s="66"/>
      <c r="N439" s="14"/>
    </row>
    <row r="440" spans="1:14" x14ac:dyDescent="0.25">
      <c r="A440" s="68"/>
      <c r="B440" s="68"/>
      <c r="C440" s="63"/>
      <c r="D440" s="63"/>
      <c r="E440" s="63"/>
      <c r="F440" s="63"/>
      <c r="G440" s="63"/>
      <c r="H440" s="63"/>
      <c r="I440" s="63"/>
      <c r="J440" s="66"/>
      <c r="K440" s="63"/>
      <c r="L440" s="66"/>
      <c r="M440" s="66"/>
      <c r="N440" s="14"/>
    </row>
    <row r="441" spans="1:14" x14ac:dyDescent="0.25">
      <c r="A441" s="68"/>
      <c r="B441" s="68"/>
      <c r="C441" s="63"/>
      <c r="D441" s="63"/>
      <c r="E441" s="63"/>
      <c r="F441" s="63"/>
      <c r="G441" s="63"/>
      <c r="H441" s="63"/>
      <c r="I441" s="63"/>
      <c r="J441" s="66"/>
      <c r="K441" s="63"/>
      <c r="L441" s="66"/>
      <c r="M441" s="66"/>
      <c r="N441" s="14"/>
    </row>
    <row r="442" spans="1:14" x14ac:dyDescent="0.25">
      <c r="A442" s="68"/>
      <c r="B442" s="68"/>
      <c r="C442" s="63"/>
      <c r="D442" s="63"/>
      <c r="E442" s="63"/>
      <c r="F442" s="63"/>
      <c r="G442" s="63"/>
      <c r="H442" s="63"/>
      <c r="I442" s="63"/>
      <c r="J442" s="66"/>
      <c r="K442" s="63"/>
      <c r="L442" s="66"/>
      <c r="M442" s="66"/>
      <c r="N442" s="14"/>
    </row>
    <row r="443" spans="1:14" x14ac:dyDescent="0.25">
      <c r="A443" s="68"/>
      <c r="B443" s="68"/>
      <c r="C443" s="63"/>
      <c r="D443" s="63"/>
      <c r="E443" s="63"/>
      <c r="F443" s="63"/>
      <c r="G443" s="63"/>
      <c r="H443" s="63"/>
      <c r="I443" s="63"/>
      <c r="J443" s="66"/>
      <c r="K443" s="63"/>
      <c r="L443" s="66"/>
      <c r="M443" s="66"/>
      <c r="N443" s="14"/>
    </row>
    <row r="444" spans="1:14" x14ac:dyDescent="0.25">
      <c r="A444" s="68"/>
      <c r="B444" s="68"/>
      <c r="C444" s="63"/>
      <c r="D444" s="63"/>
      <c r="E444" s="63"/>
      <c r="F444" s="63"/>
      <c r="G444" s="63"/>
      <c r="H444" s="63"/>
      <c r="I444" s="63"/>
      <c r="J444" s="66"/>
      <c r="K444" s="63"/>
      <c r="L444" s="66"/>
      <c r="M444" s="66"/>
      <c r="N444" s="14"/>
    </row>
    <row r="445" spans="1:14" x14ac:dyDescent="0.25">
      <c r="A445" s="68"/>
      <c r="B445" s="68"/>
      <c r="C445" s="63"/>
      <c r="D445" s="63"/>
      <c r="E445" s="63"/>
      <c r="F445" s="63"/>
      <c r="G445" s="63"/>
      <c r="H445" s="63"/>
      <c r="I445" s="63"/>
      <c r="J445" s="66"/>
      <c r="K445" s="63"/>
      <c r="L445" s="66"/>
      <c r="M445" s="66"/>
      <c r="N445" s="14"/>
    </row>
    <row r="446" spans="1:14" x14ac:dyDescent="0.25">
      <c r="A446" s="68"/>
      <c r="B446" s="68"/>
      <c r="C446" s="63"/>
      <c r="D446" s="63"/>
      <c r="E446" s="63"/>
      <c r="F446" s="63"/>
      <c r="G446" s="63"/>
      <c r="H446" s="63"/>
      <c r="I446" s="63"/>
      <c r="J446" s="66"/>
      <c r="K446" s="63"/>
      <c r="L446" s="66"/>
      <c r="M446" s="66"/>
      <c r="N446" s="14"/>
    </row>
    <row r="447" spans="1:14" x14ac:dyDescent="0.25">
      <c r="A447" s="68"/>
      <c r="B447" s="68"/>
      <c r="C447" s="63"/>
      <c r="D447" s="63"/>
      <c r="E447" s="63"/>
      <c r="F447" s="63"/>
      <c r="G447" s="63"/>
      <c r="H447" s="63"/>
      <c r="I447" s="63"/>
      <c r="J447" s="66"/>
      <c r="K447" s="63"/>
      <c r="L447" s="66"/>
      <c r="M447" s="66"/>
      <c r="N447" s="14"/>
    </row>
    <row r="448" spans="1:14" x14ac:dyDescent="0.25">
      <c r="A448" s="68"/>
      <c r="B448" s="68"/>
      <c r="C448" s="63"/>
      <c r="D448" s="63"/>
      <c r="E448" s="63"/>
      <c r="F448" s="63"/>
      <c r="G448" s="63"/>
      <c r="H448" s="63"/>
      <c r="I448" s="63"/>
      <c r="J448" s="66"/>
      <c r="K448" s="63"/>
      <c r="L448" s="66"/>
      <c r="M448" s="66"/>
      <c r="N448" s="14"/>
    </row>
    <row r="449" spans="1:14" x14ac:dyDescent="0.25">
      <c r="A449" s="68"/>
      <c r="B449" s="68"/>
      <c r="C449" s="63"/>
      <c r="D449" s="63"/>
      <c r="E449" s="63"/>
      <c r="F449" s="63"/>
      <c r="G449" s="63"/>
      <c r="H449" s="63"/>
      <c r="I449" s="63"/>
      <c r="J449" s="66"/>
      <c r="K449" s="63"/>
      <c r="L449" s="66"/>
      <c r="M449" s="66"/>
      <c r="N449" s="14"/>
    </row>
    <row r="450" spans="1:14" x14ac:dyDescent="0.25">
      <c r="A450" s="68"/>
      <c r="B450" s="68"/>
      <c r="C450" s="63"/>
      <c r="D450" s="63"/>
      <c r="E450" s="63"/>
      <c r="F450" s="63"/>
      <c r="G450" s="63"/>
      <c r="H450" s="63"/>
      <c r="I450" s="63"/>
      <c r="J450" s="66"/>
      <c r="K450" s="63"/>
      <c r="L450" s="66"/>
      <c r="M450" s="66"/>
      <c r="N450" s="14"/>
    </row>
    <row r="451" spans="1:14" x14ac:dyDescent="0.25">
      <c r="A451" s="68"/>
      <c r="B451" s="68"/>
      <c r="C451" s="63"/>
      <c r="D451" s="63"/>
      <c r="E451" s="63"/>
      <c r="F451" s="63"/>
      <c r="G451" s="63"/>
      <c r="H451" s="63"/>
      <c r="I451" s="63"/>
      <c r="J451" s="66"/>
      <c r="K451" s="63"/>
      <c r="L451" s="66"/>
      <c r="M451" s="66"/>
      <c r="N451" s="14"/>
    </row>
    <row r="452" spans="1:14" x14ac:dyDescent="0.25">
      <c r="A452" s="68"/>
      <c r="B452" s="68"/>
      <c r="C452" s="63"/>
      <c r="D452" s="63"/>
      <c r="E452" s="63"/>
      <c r="F452" s="63"/>
      <c r="G452" s="63"/>
      <c r="H452" s="63"/>
      <c r="I452" s="63"/>
      <c r="J452" s="66"/>
      <c r="K452" s="63"/>
      <c r="L452" s="66"/>
      <c r="M452" s="66"/>
      <c r="N452" s="14"/>
    </row>
    <row r="453" spans="1:14" x14ac:dyDescent="0.25">
      <c r="A453" s="68"/>
      <c r="B453" s="68"/>
      <c r="C453" s="63"/>
      <c r="D453" s="63"/>
      <c r="E453" s="63"/>
      <c r="F453" s="63"/>
      <c r="G453" s="63"/>
      <c r="H453" s="63"/>
      <c r="I453" s="63"/>
      <c r="J453" s="66"/>
      <c r="K453" s="63"/>
      <c r="L453" s="66"/>
      <c r="M453" s="66"/>
      <c r="N453" s="14"/>
    </row>
    <row r="454" spans="1:14" x14ac:dyDescent="0.25">
      <c r="A454" s="68"/>
      <c r="B454" s="68"/>
      <c r="C454" s="63"/>
      <c r="D454" s="63"/>
      <c r="E454" s="63"/>
      <c r="F454" s="63"/>
      <c r="G454" s="63"/>
      <c r="H454" s="63"/>
      <c r="I454" s="63"/>
      <c r="J454" s="66"/>
      <c r="K454" s="63"/>
      <c r="L454" s="66"/>
      <c r="M454" s="66"/>
      <c r="N454" s="14"/>
    </row>
    <row r="455" spans="1:14" x14ac:dyDescent="0.25">
      <c r="A455" s="68"/>
      <c r="B455" s="68"/>
      <c r="C455" s="63"/>
      <c r="D455" s="63"/>
      <c r="E455" s="63"/>
      <c r="F455" s="63"/>
      <c r="G455" s="63"/>
      <c r="H455" s="63"/>
      <c r="I455" s="63"/>
      <c r="J455" s="66"/>
      <c r="K455" s="63"/>
      <c r="L455" s="66"/>
      <c r="M455" s="66"/>
      <c r="N455" s="14"/>
    </row>
    <row r="456" spans="1:14" x14ac:dyDescent="0.25">
      <c r="A456" s="68"/>
      <c r="B456" s="68"/>
      <c r="C456" s="63"/>
      <c r="D456" s="63"/>
      <c r="E456" s="63"/>
      <c r="F456" s="63"/>
      <c r="G456" s="63"/>
      <c r="H456" s="63"/>
      <c r="I456" s="63"/>
      <c r="J456" s="66"/>
      <c r="K456" s="63"/>
      <c r="L456" s="66"/>
      <c r="M456" s="66"/>
      <c r="N456" s="14"/>
    </row>
    <row r="457" spans="1:14" x14ac:dyDescent="0.25">
      <c r="A457" s="68"/>
      <c r="B457" s="68"/>
      <c r="C457" s="63"/>
      <c r="D457" s="63"/>
      <c r="E457" s="63"/>
      <c r="F457" s="63"/>
      <c r="G457" s="63"/>
      <c r="H457" s="63"/>
      <c r="I457" s="63"/>
      <c r="J457" s="66"/>
      <c r="K457" s="63"/>
      <c r="L457" s="66"/>
      <c r="M457" s="66"/>
      <c r="N457" s="14"/>
    </row>
    <row r="458" spans="1:14" x14ac:dyDescent="0.25">
      <c r="A458" s="68"/>
      <c r="B458" s="68"/>
      <c r="C458" s="63"/>
      <c r="D458" s="63"/>
      <c r="E458" s="63"/>
      <c r="F458" s="63"/>
      <c r="G458" s="63"/>
      <c r="H458" s="63"/>
      <c r="I458" s="63"/>
      <c r="J458" s="66"/>
      <c r="K458" s="63"/>
      <c r="L458" s="66"/>
      <c r="M458" s="66"/>
      <c r="N458" s="14"/>
    </row>
    <row r="459" spans="1:14" x14ac:dyDescent="0.25">
      <c r="A459" s="68"/>
      <c r="B459" s="68"/>
      <c r="C459" s="63"/>
      <c r="D459" s="63"/>
      <c r="E459" s="63"/>
      <c r="F459" s="63"/>
      <c r="G459" s="63"/>
      <c r="H459" s="63"/>
      <c r="I459" s="63"/>
      <c r="J459" s="66"/>
      <c r="K459" s="63"/>
      <c r="L459" s="66"/>
      <c r="M459" s="66"/>
      <c r="N459" s="14"/>
    </row>
    <row r="460" spans="1:14" x14ac:dyDescent="0.25">
      <c r="A460" s="68"/>
      <c r="B460" s="68"/>
      <c r="C460" s="63"/>
      <c r="D460" s="63"/>
      <c r="E460" s="63"/>
      <c r="F460" s="63"/>
      <c r="G460" s="63"/>
      <c r="H460" s="63"/>
      <c r="I460" s="63"/>
      <c r="J460" s="66"/>
      <c r="K460" s="63"/>
      <c r="L460" s="66"/>
      <c r="M460" s="66"/>
      <c r="N460" s="14"/>
    </row>
    <row r="461" spans="1:14" x14ac:dyDescent="0.25">
      <c r="A461" s="68"/>
      <c r="B461" s="68"/>
      <c r="C461" s="63"/>
      <c r="D461" s="63"/>
      <c r="E461" s="63"/>
      <c r="F461" s="63"/>
      <c r="G461" s="63"/>
      <c r="H461" s="63"/>
      <c r="I461" s="63"/>
      <c r="J461" s="66"/>
      <c r="K461" s="63"/>
      <c r="L461" s="66"/>
      <c r="M461" s="66"/>
      <c r="N461" s="14"/>
    </row>
    <row r="462" spans="1:14" x14ac:dyDescent="0.25">
      <c r="A462" s="68"/>
      <c r="B462" s="68"/>
      <c r="C462" s="63"/>
      <c r="D462" s="63"/>
      <c r="E462" s="63"/>
      <c r="F462" s="63"/>
      <c r="G462" s="63"/>
      <c r="H462" s="63"/>
      <c r="I462" s="63"/>
      <c r="J462" s="66"/>
      <c r="K462" s="63"/>
      <c r="L462" s="66"/>
      <c r="M462" s="66"/>
      <c r="N462" s="14"/>
    </row>
    <row r="463" spans="1:14" x14ac:dyDescent="0.25">
      <c r="A463" s="68"/>
      <c r="B463" s="68"/>
      <c r="C463" s="63"/>
      <c r="D463" s="63"/>
      <c r="E463" s="63"/>
      <c r="F463" s="63"/>
      <c r="G463" s="63"/>
      <c r="H463" s="63"/>
      <c r="I463" s="63"/>
      <c r="J463" s="66"/>
      <c r="K463" s="63"/>
      <c r="L463" s="66"/>
      <c r="M463" s="66"/>
      <c r="N463" s="14"/>
    </row>
    <row r="464" spans="1:14" x14ac:dyDescent="0.25">
      <c r="A464" s="68"/>
      <c r="B464" s="68"/>
      <c r="C464" s="63"/>
      <c r="D464" s="63"/>
      <c r="E464" s="63"/>
      <c r="F464" s="63"/>
      <c r="G464" s="63"/>
      <c r="H464" s="63"/>
      <c r="I464" s="63"/>
      <c r="J464" s="66"/>
      <c r="K464" s="63"/>
      <c r="L464" s="66"/>
      <c r="M464" s="66"/>
      <c r="N464" s="14"/>
    </row>
    <row r="465" spans="1:14" x14ac:dyDescent="0.25">
      <c r="A465" s="68"/>
      <c r="B465" s="68"/>
      <c r="C465" s="63"/>
      <c r="D465" s="63"/>
      <c r="E465" s="63"/>
      <c r="F465" s="63"/>
      <c r="G465" s="63"/>
      <c r="H465" s="63"/>
      <c r="I465" s="63"/>
      <c r="J465" s="66"/>
      <c r="K465" s="63"/>
      <c r="L465" s="66"/>
      <c r="M465" s="66"/>
      <c r="N465" s="14"/>
    </row>
    <row r="466" spans="1:14" x14ac:dyDescent="0.25">
      <c r="A466" s="68"/>
      <c r="B466" s="68"/>
      <c r="C466" s="63"/>
      <c r="D466" s="63"/>
      <c r="E466" s="63"/>
      <c r="F466" s="63"/>
      <c r="G466" s="63"/>
      <c r="H466" s="63"/>
      <c r="I466" s="63"/>
      <c r="J466" s="66"/>
      <c r="K466" s="63"/>
      <c r="L466" s="66"/>
      <c r="M466" s="66"/>
      <c r="N466" s="14"/>
    </row>
    <row r="467" spans="1:14" x14ac:dyDescent="0.25">
      <c r="A467" s="68"/>
      <c r="B467" s="68"/>
      <c r="C467" s="63"/>
      <c r="D467" s="63"/>
      <c r="E467" s="63"/>
      <c r="F467" s="63"/>
      <c r="G467" s="63"/>
      <c r="H467" s="63"/>
      <c r="I467" s="63"/>
      <c r="J467" s="66"/>
      <c r="K467" s="63"/>
      <c r="L467" s="66"/>
      <c r="M467" s="66"/>
      <c r="N467" s="14"/>
    </row>
    <row r="468" spans="1:14" x14ac:dyDescent="0.25">
      <c r="A468" s="68"/>
      <c r="B468" s="68"/>
      <c r="C468" s="63"/>
      <c r="D468" s="63"/>
      <c r="E468" s="63"/>
      <c r="F468" s="63"/>
      <c r="G468" s="63"/>
      <c r="H468" s="63"/>
      <c r="I468" s="63"/>
      <c r="J468" s="66"/>
      <c r="K468" s="63"/>
      <c r="L468" s="66"/>
      <c r="M468" s="66"/>
      <c r="N468" s="14"/>
    </row>
    <row r="469" spans="1:14" x14ac:dyDescent="0.25">
      <c r="A469" s="68"/>
      <c r="B469" s="68"/>
      <c r="C469" s="63"/>
      <c r="D469" s="63"/>
      <c r="E469" s="63"/>
      <c r="F469" s="63"/>
      <c r="G469" s="63"/>
      <c r="H469" s="63"/>
      <c r="I469" s="63"/>
      <c r="J469" s="66"/>
      <c r="K469" s="63"/>
      <c r="L469" s="66"/>
      <c r="M469" s="66"/>
      <c r="N469" s="14"/>
    </row>
    <row r="470" spans="1:14" x14ac:dyDescent="0.25">
      <c r="A470" s="68"/>
      <c r="B470" s="68"/>
      <c r="C470" s="63"/>
      <c r="D470" s="63"/>
      <c r="E470" s="63"/>
      <c r="F470" s="63"/>
      <c r="G470" s="63"/>
      <c r="H470" s="63"/>
      <c r="I470" s="63"/>
      <c r="J470" s="66"/>
      <c r="K470" s="63"/>
      <c r="L470" s="66"/>
      <c r="M470" s="66"/>
      <c r="N470" s="14"/>
    </row>
    <row r="471" spans="1:14" x14ac:dyDescent="0.25">
      <c r="A471" s="68"/>
      <c r="B471" s="68"/>
      <c r="C471" s="63"/>
      <c r="D471" s="63"/>
      <c r="E471" s="63"/>
      <c r="F471" s="63"/>
      <c r="G471" s="63"/>
      <c r="H471" s="63"/>
      <c r="I471" s="63"/>
      <c r="J471" s="66"/>
      <c r="K471" s="63"/>
      <c r="L471" s="66"/>
      <c r="M471" s="66"/>
      <c r="N471" s="14"/>
    </row>
    <row r="472" spans="1:14" x14ac:dyDescent="0.25">
      <c r="A472" s="68"/>
      <c r="B472" s="68"/>
      <c r="C472" s="63"/>
      <c r="D472" s="63"/>
      <c r="E472" s="63"/>
      <c r="F472" s="63"/>
      <c r="G472" s="63"/>
      <c r="H472" s="63"/>
      <c r="I472" s="63"/>
      <c r="J472" s="66"/>
      <c r="K472" s="63"/>
      <c r="L472" s="66"/>
      <c r="M472" s="66"/>
      <c r="N472" s="14"/>
    </row>
    <row r="473" spans="1:14" x14ac:dyDescent="0.25">
      <c r="A473" s="68"/>
      <c r="B473" s="68"/>
      <c r="C473" s="63"/>
      <c r="D473" s="63"/>
      <c r="E473" s="63"/>
      <c r="F473" s="63"/>
      <c r="G473" s="63"/>
      <c r="H473" s="63"/>
      <c r="I473" s="63"/>
      <c r="J473" s="66"/>
      <c r="K473" s="63"/>
      <c r="L473" s="66"/>
      <c r="M473" s="66"/>
      <c r="N473" s="14"/>
    </row>
    <row r="474" spans="1:14" x14ac:dyDescent="0.25">
      <c r="A474" s="68"/>
      <c r="B474" s="68"/>
      <c r="C474" s="63"/>
      <c r="D474" s="63"/>
      <c r="E474" s="63"/>
      <c r="F474" s="63"/>
      <c r="G474" s="63"/>
      <c r="H474" s="63"/>
      <c r="I474" s="63"/>
      <c r="J474" s="66"/>
      <c r="K474" s="63"/>
      <c r="L474" s="66"/>
      <c r="M474" s="66"/>
      <c r="N474" s="14"/>
    </row>
    <row r="475" spans="1:14" x14ac:dyDescent="0.25">
      <c r="A475" s="68"/>
      <c r="B475" s="68"/>
      <c r="C475" s="63"/>
      <c r="D475" s="63"/>
      <c r="E475" s="63"/>
      <c r="F475" s="63"/>
      <c r="G475" s="63"/>
      <c r="H475" s="63"/>
      <c r="I475" s="63"/>
      <c r="J475" s="66"/>
      <c r="K475" s="63"/>
      <c r="L475" s="66"/>
      <c r="M475" s="66"/>
      <c r="N475" s="14"/>
    </row>
    <row r="476" spans="1:14" x14ac:dyDescent="0.25">
      <c r="A476" s="68"/>
      <c r="B476" s="68"/>
      <c r="C476" s="63"/>
      <c r="D476" s="63"/>
      <c r="E476" s="63"/>
      <c r="F476" s="63"/>
      <c r="G476" s="63"/>
      <c r="H476" s="63"/>
      <c r="I476" s="63"/>
      <c r="J476" s="66"/>
      <c r="K476" s="63"/>
      <c r="L476" s="66"/>
      <c r="M476" s="66"/>
      <c r="N476" s="14"/>
    </row>
    <row r="477" spans="1:14" x14ac:dyDescent="0.25">
      <c r="A477" s="68"/>
      <c r="B477" s="68"/>
      <c r="C477" s="63"/>
      <c r="D477" s="63"/>
      <c r="E477" s="63"/>
      <c r="F477" s="63"/>
      <c r="G477" s="63"/>
      <c r="H477" s="63"/>
      <c r="I477" s="63"/>
      <c r="J477" s="66"/>
      <c r="K477" s="63"/>
      <c r="L477" s="66"/>
      <c r="M477" s="66"/>
      <c r="N477" s="14"/>
    </row>
    <row r="478" spans="1:14" x14ac:dyDescent="0.25">
      <c r="A478" s="68"/>
      <c r="B478" s="68"/>
      <c r="C478" s="63"/>
      <c r="D478" s="63"/>
      <c r="E478" s="63"/>
      <c r="F478" s="63"/>
      <c r="G478" s="63"/>
      <c r="H478" s="63"/>
      <c r="I478" s="63"/>
      <c r="J478" s="66"/>
      <c r="K478" s="63"/>
      <c r="L478" s="66"/>
      <c r="M478" s="66"/>
      <c r="N478" s="14"/>
    </row>
    <row r="479" spans="1:14" x14ac:dyDescent="0.25">
      <c r="A479" s="68"/>
      <c r="B479" s="68"/>
      <c r="C479" s="63"/>
      <c r="D479" s="63"/>
      <c r="E479" s="63"/>
      <c r="F479" s="63"/>
      <c r="G479" s="63"/>
      <c r="H479" s="63"/>
      <c r="I479" s="63"/>
      <c r="J479" s="66"/>
      <c r="K479" s="63"/>
      <c r="L479" s="66"/>
      <c r="M479" s="66"/>
      <c r="N479" s="14"/>
    </row>
    <row r="480" spans="1:14" x14ac:dyDescent="0.25">
      <c r="A480" s="68"/>
      <c r="B480" s="68"/>
      <c r="C480" s="63"/>
      <c r="D480" s="63"/>
      <c r="E480" s="63"/>
      <c r="F480" s="63"/>
      <c r="G480" s="63"/>
      <c r="H480" s="63"/>
      <c r="I480" s="63"/>
      <c r="J480" s="66"/>
      <c r="K480" s="63"/>
      <c r="L480" s="66"/>
      <c r="M480" s="66"/>
      <c r="N480" s="14"/>
    </row>
    <row r="481" spans="1:14" x14ac:dyDescent="0.25">
      <c r="A481" s="68"/>
      <c r="B481" s="68"/>
      <c r="C481" s="63"/>
      <c r="D481" s="63"/>
      <c r="E481" s="63"/>
      <c r="F481" s="63"/>
      <c r="G481" s="63"/>
      <c r="H481" s="63"/>
      <c r="I481" s="63"/>
      <c r="J481" s="66"/>
      <c r="K481" s="63"/>
      <c r="L481" s="66"/>
      <c r="M481" s="66"/>
      <c r="N481" s="14"/>
    </row>
    <row r="482" spans="1:14" x14ac:dyDescent="0.25">
      <c r="A482" s="68"/>
      <c r="B482" s="68"/>
      <c r="C482" s="63"/>
      <c r="D482" s="63"/>
      <c r="E482" s="63"/>
      <c r="F482" s="63"/>
      <c r="G482" s="63"/>
      <c r="H482" s="63"/>
      <c r="I482" s="63"/>
      <c r="J482" s="66"/>
      <c r="K482" s="63"/>
      <c r="L482" s="66"/>
      <c r="M482" s="66"/>
      <c r="N482" s="14"/>
    </row>
    <row r="483" spans="1:14" x14ac:dyDescent="0.25">
      <c r="A483" s="68"/>
      <c r="B483" s="68"/>
      <c r="C483" s="63"/>
      <c r="D483" s="63"/>
      <c r="E483" s="63"/>
      <c r="F483" s="63"/>
      <c r="G483" s="63"/>
      <c r="H483" s="63"/>
      <c r="I483" s="63"/>
      <c r="J483" s="66"/>
      <c r="K483" s="63"/>
      <c r="L483" s="66"/>
      <c r="M483" s="66"/>
      <c r="N483" s="14"/>
    </row>
    <row r="484" spans="1:14" x14ac:dyDescent="0.25">
      <c r="A484" s="68"/>
      <c r="B484" s="68"/>
      <c r="C484" s="63"/>
      <c r="D484" s="63"/>
      <c r="E484" s="63"/>
      <c r="F484" s="63"/>
      <c r="G484" s="63"/>
      <c r="H484" s="63"/>
      <c r="I484" s="63"/>
      <c r="J484" s="66"/>
      <c r="K484" s="63"/>
      <c r="L484" s="66"/>
      <c r="M484" s="66"/>
      <c r="N484" s="14"/>
    </row>
    <row r="485" spans="1:14" x14ac:dyDescent="0.25">
      <c r="A485" s="68"/>
      <c r="B485" s="68"/>
      <c r="C485" s="63"/>
      <c r="D485" s="63"/>
      <c r="E485" s="63"/>
      <c r="F485" s="63"/>
      <c r="G485" s="63"/>
      <c r="H485" s="63"/>
      <c r="I485" s="63"/>
      <c r="J485" s="66"/>
      <c r="K485" s="63"/>
      <c r="L485" s="66"/>
      <c r="M485" s="66"/>
      <c r="N485" s="14"/>
    </row>
    <row r="486" spans="1:14" x14ac:dyDescent="0.25">
      <c r="A486" s="68"/>
      <c r="B486" s="68"/>
      <c r="C486" s="63"/>
      <c r="D486" s="63"/>
      <c r="E486" s="63"/>
      <c r="F486" s="63"/>
      <c r="G486" s="63"/>
      <c r="H486" s="63"/>
      <c r="I486" s="63"/>
      <c r="J486" s="66"/>
      <c r="K486" s="63"/>
      <c r="L486" s="66"/>
      <c r="M486" s="66"/>
      <c r="N486" s="14"/>
    </row>
    <row r="487" spans="1:14" x14ac:dyDescent="0.25">
      <c r="A487" s="68"/>
      <c r="B487" s="68"/>
      <c r="C487" s="63"/>
      <c r="D487" s="63"/>
      <c r="E487" s="63"/>
      <c r="F487" s="63"/>
      <c r="G487" s="63"/>
      <c r="H487" s="63"/>
      <c r="I487" s="63"/>
      <c r="J487" s="66"/>
      <c r="K487" s="63"/>
      <c r="L487" s="66"/>
      <c r="M487" s="66"/>
      <c r="N487" s="14"/>
    </row>
    <row r="488" spans="1:14" x14ac:dyDescent="0.25">
      <c r="A488" s="68"/>
      <c r="B488" s="68"/>
      <c r="C488" s="63"/>
      <c r="D488" s="63"/>
      <c r="E488" s="63"/>
      <c r="F488" s="63"/>
      <c r="G488" s="63"/>
      <c r="H488" s="63"/>
      <c r="I488" s="63"/>
      <c r="J488" s="66"/>
      <c r="K488" s="63"/>
      <c r="L488" s="66"/>
      <c r="M488" s="66"/>
      <c r="N488" s="14"/>
    </row>
    <row r="489" spans="1:14" x14ac:dyDescent="0.25">
      <c r="A489" s="68"/>
      <c r="B489" s="68"/>
      <c r="C489" s="63"/>
      <c r="D489" s="63"/>
      <c r="E489" s="63"/>
      <c r="F489" s="63"/>
      <c r="G489" s="63"/>
      <c r="H489" s="63"/>
      <c r="I489" s="63"/>
      <c r="J489" s="66"/>
      <c r="K489" s="63"/>
      <c r="L489" s="66"/>
      <c r="M489" s="66"/>
      <c r="N489" s="14"/>
    </row>
    <row r="490" spans="1:14" x14ac:dyDescent="0.25">
      <c r="A490" s="68"/>
      <c r="B490" s="68"/>
      <c r="C490" s="63"/>
      <c r="D490" s="63"/>
      <c r="E490" s="63"/>
      <c r="F490" s="63"/>
      <c r="G490" s="63"/>
      <c r="H490" s="63"/>
      <c r="I490" s="63"/>
      <c r="J490" s="66"/>
      <c r="K490" s="63"/>
      <c r="L490" s="66"/>
      <c r="M490" s="66"/>
      <c r="N490" s="14"/>
    </row>
    <row r="491" spans="1:14" x14ac:dyDescent="0.25">
      <c r="A491" s="68"/>
      <c r="B491" s="68"/>
      <c r="C491" s="63"/>
      <c r="D491" s="63"/>
      <c r="E491" s="63"/>
      <c r="F491" s="63"/>
      <c r="G491" s="63"/>
      <c r="H491" s="63"/>
      <c r="I491" s="63"/>
      <c r="J491" s="66"/>
      <c r="K491" s="63"/>
      <c r="L491" s="66"/>
      <c r="M491" s="66"/>
      <c r="N491" s="14"/>
    </row>
    <row r="492" spans="1:14" x14ac:dyDescent="0.25">
      <c r="A492" s="68"/>
      <c r="B492" s="68"/>
      <c r="C492" s="63"/>
      <c r="D492" s="63"/>
      <c r="E492" s="63"/>
      <c r="F492" s="63"/>
      <c r="G492" s="63"/>
      <c r="H492" s="63"/>
      <c r="I492" s="63"/>
      <c r="J492" s="66"/>
      <c r="K492" s="63"/>
      <c r="L492" s="66"/>
      <c r="M492" s="66"/>
      <c r="N492" s="14"/>
    </row>
    <row r="493" spans="1:14" x14ac:dyDescent="0.25">
      <c r="A493" s="68"/>
      <c r="B493" s="68"/>
      <c r="C493" s="63"/>
      <c r="D493" s="63"/>
      <c r="E493" s="63"/>
      <c r="F493" s="63"/>
      <c r="G493" s="63"/>
      <c r="H493" s="63"/>
      <c r="I493" s="63"/>
      <c r="J493" s="66"/>
      <c r="K493" s="63"/>
      <c r="L493" s="66"/>
      <c r="M493" s="66"/>
      <c r="N493" s="14"/>
    </row>
    <row r="494" spans="1:14" x14ac:dyDescent="0.25">
      <c r="A494" s="68"/>
      <c r="B494" s="68"/>
      <c r="C494" s="63"/>
      <c r="D494" s="63"/>
      <c r="E494" s="63"/>
      <c r="F494" s="63"/>
      <c r="G494" s="63"/>
      <c r="H494" s="63"/>
      <c r="I494" s="63"/>
      <c r="J494" s="66"/>
      <c r="K494" s="63"/>
      <c r="L494" s="66"/>
      <c r="M494" s="66"/>
      <c r="N494" s="14"/>
    </row>
    <row r="495" spans="1:14" x14ac:dyDescent="0.25">
      <c r="A495" s="68"/>
      <c r="B495" s="68"/>
      <c r="C495" s="63"/>
      <c r="D495" s="63"/>
      <c r="E495" s="63"/>
      <c r="F495" s="63"/>
      <c r="G495" s="63"/>
      <c r="H495" s="63"/>
      <c r="I495" s="63"/>
      <c r="J495" s="66"/>
      <c r="K495" s="63"/>
      <c r="L495" s="66"/>
      <c r="M495" s="66"/>
      <c r="N495" s="14"/>
    </row>
    <row r="496" spans="1:14" x14ac:dyDescent="0.25">
      <c r="A496" s="68"/>
      <c r="B496" s="68"/>
      <c r="C496" s="63"/>
      <c r="D496" s="63"/>
      <c r="E496" s="63"/>
      <c r="F496" s="63"/>
      <c r="G496" s="63"/>
      <c r="H496" s="63"/>
      <c r="I496" s="63"/>
      <c r="J496" s="66"/>
      <c r="K496" s="63"/>
      <c r="L496" s="66"/>
      <c r="M496" s="66"/>
      <c r="N496" s="14"/>
    </row>
    <row r="497" spans="1:14" x14ac:dyDescent="0.25">
      <c r="A497" s="68"/>
      <c r="B497" s="68"/>
      <c r="C497" s="63"/>
      <c r="D497" s="63"/>
      <c r="E497" s="63"/>
      <c r="F497" s="63"/>
      <c r="G497" s="63"/>
      <c r="H497" s="63"/>
      <c r="I497" s="63"/>
      <c r="J497" s="66"/>
      <c r="K497" s="63"/>
      <c r="L497" s="66"/>
      <c r="M497" s="66"/>
      <c r="N497" s="14"/>
    </row>
    <row r="498" spans="1:14" x14ac:dyDescent="0.25">
      <c r="A498" s="68"/>
      <c r="B498" s="68"/>
      <c r="C498" s="63"/>
      <c r="D498" s="63"/>
      <c r="E498" s="63"/>
      <c r="F498" s="63"/>
      <c r="G498" s="63"/>
      <c r="H498" s="63"/>
      <c r="I498" s="63"/>
      <c r="J498" s="66"/>
      <c r="K498" s="63"/>
      <c r="L498" s="66"/>
      <c r="M498" s="66"/>
      <c r="N498" s="14"/>
    </row>
    <row r="499" spans="1:14" x14ac:dyDescent="0.25">
      <c r="A499" s="68"/>
      <c r="B499" s="68"/>
      <c r="C499" s="63"/>
      <c r="D499" s="63"/>
      <c r="E499" s="63"/>
      <c r="F499" s="63"/>
      <c r="G499" s="63"/>
      <c r="H499" s="63"/>
      <c r="I499" s="63"/>
      <c r="J499" s="66"/>
      <c r="K499" s="63"/>
      <c r="L499" s="66"/>
      <c r="M499" s="66"/>
      <c r="N499" s="14"/>
    </row>
    <row r="500" spans="1:14" x14ac:dyDescent="0.25">
      <c r="A500" s="68"/>
      <c r="B500" s="68"/>
      <c r="C500" s="63"/>
      <c r="D500" s="63"/>
      <c r="E500" s="63"/>
      <c r="F500" s="63"/>
      <c r="G500" s="63"/>
      <c r="H500" s="63"/>
      <c r="I500" s="63"/>
      <c r="J500" s="66"/>
      <c r="K500" s="63"/>
      <c r="L500" s="66"/>
      <c r="M500" s="66"/>
      <c r="N500" s="14"/>
    </row>
    <row r="501" spans="1:14" x14ac:dyDescent="0.25">
      <c r="A501" s="68"/>
      <c r="B501" s="68"/>
      <c r="C501" s="63"/>
      <c r="D501" s="63"/>
      <c r="E501" s="63"/>
      <c r="F501" s="63"/>
      <c r="G501" s="63"/>
      <c r="H501" s="63"/>
      <c r="I501" s="63"/>
      <c r="J501" s="66"/>
      <c r="K501" s="63"/>
      <c r="L501" s="66"/>
      <c r="M501" s="66"/>
      <c r="N501" s="14"/>
    </row>
    <row r="502" spans="1:14" x14ac:dyDescent="0.25">
      <c r="A502" s="68"/>
      <c r="B502" s="68"/>
      <c r="C502" s="63"/>
      <c r="D502" s="63"/>
      <c r="E502" s="63"/>
      <c r="F502" s="63"/>
      <c r="G502" s="63"/>
      <c r="H502" s="63"/>
      <c r="I502" s="63"/>
      <c r="J502" s="66"/>
      <c r="K502" s="63"/>
      <c r="L502" s="66"/>
      <c r="M502" s="66"/>
      <c r="N502" s="14"/>
    </row>
    <row r="503" spans="1:14" x14ac:dyDescent="0.25">
      <c r="A503" s="68"/>
      <c r="B503" s="68"/>
      <c r="C503" s="63"/>
      <c r="D503" s="63"/>
      <c r="E503" s="63"/>
      <c r="F503" s="63"/>
      <c r="G503" s="63"/>
      <c r="H503" s="63"/>
      <c r="I503" s="63"/>
      <c r="J503" s="66"/>
      <c r="K503" s="63"/>
      <c r="L503" s="66"/>
      <c r="M503" s="66"/>
      <c r="N503" s="14"/>
    </row>
    <row r="504" spans="1:14" x14ac:dyDescent="0.25">
      <c r="A504" s="68"/>
      <c r="B504" s="68"/>
      <c r="C504" s="63"/>
      <c r="D504" s="63"/>
      <c r="E504" s="63"/>
      <c r="F504" s="63"/>
      <c r="G504" s="63"/>
      <c r="H504" s="63"/>
      <c r="I504" s="63"/>
      <c r="J504" s="66"/>
      <c r="K504" s="63"/>
      <c r="L504" s="66"/>
      <c r="M504" s="66"/>
      <c r="N504" s="14"/>
    </row>
    <row r="505" spans="1:14" x14ac:dyDescent="0.25">
      <c r="A505" s="68"/>
      <c r="B505" s="68"/>
      <c r="C505" s="63"/>
      <c r="D505" s="63"/>
      <c r="E505" s="63"/>
      <c r="F505" s="63"/>
      <c r="G505" s="63"/>
      <c r="H505" s="63"/>
      <c r="I505" s="63"/>
      <c r="J505" s="66"/>
      <c r="K505" s="63"/>
      <c r="L505" s="66"/>
      <c r="M505" s="66"/>
      <c r="N505" s="14"/>
    </row>
    <row r="506" spans="1:14" x14ac:dyDescent="0.25">
      <c r="A506" s="68"/>
      <c r="B506" s="68"/>
      <c r="C506" s="63"/>
      <c r="D506" s="63"/>
      <c r="E506" s="63"/>
      <c r="F506" s="63"/>
      <c r="G506" s="63"/>
      <c r="H506" s="63"/>
      <c r="I506" s="63"/>
      <c r="J506" s="66"/>
      <c r="K506" s="63"/>
      <c r="L506" s="66"/>
      <c r="M506" s="66"/>
      <c r="N506" s="14"/>
    </row>
    <row r="507" spans="1:14" x14ac:dyDescent="0.25">
      <c r="A507" s="68"/>
      <c r="B507" s="68"/>
      <c r="C507" s="63"/>
      <c r="D507" s="63"/>
      <c r="E507" s="63"/>
      <c r="F507" s="63"/>
      <c r="G507" s="63"/>
      <c r="H507" s="63"/>
      <c r="I507" s="63"/>
      <c r="J507" s="66"/>
      <c r="K507" s="63"/>
      <c r="L507" s="66"/>
      <c r="M507" s="66"/>
      <c r="N507" s="14"/>
    </row>
    <row r="508" spans="1:14" x14ac:dyDescent="0.25">
      <c r="A508" s="68"/>
      <c r="B508" s="68"/>
      <c r="C508" s="63"/>
      <c r="D508" s="63"/>
      <c r="E508" s="63"/>
      <c r="F508" s="63"/>
      <c r="G508" s="63"/>
      <c r="H508" s="63"/>
      <c r="I508" s="63"/>
      <c r="J508" s="66"/>
      <c r="K508" s="63"/>
      <c r="L508" s="66"/>
      <c r="M508" s="66"/>
      <c r="N508" s="14"/>
    </row>
    <row r="509" spans="1:14" x14ac:dyDescent="0.25">
      <c r="A509" s="68"/>
      <c r="B509" s="68"/>
      <c r="C509" s="63"/>
      <c r="D509" s="63"/>
      <c r="E509" s="63"/>
      <c r="F509" s="63"/>
      <c r="G509" s="63"/>
      <c r="H509" s="63"/>
      <c r="I509" s="63"/>
      <c r="J509" s="66"/>
      <c r="K509" s="63"/>
      <c r="L509" s="66"/>
      <c r="M509" s="66"/>
      <c r="N509" s="14"/>
    </row>
    <row r="510" spans="1:14" x14ac:dyDescent="0.25">
      <c r="A510" s="68"/>
      <c r="B510" s="68"/>
      <c r="C510" s="63"/>
      <c r="D510" s="63"/>
      <c r="E510" s="63"/>
      <c r="F510" s="63"/>
      <c r="G510" s="63"/>
      <c r="H510" s="63"/>
      <c r="I510" s="63"/>
      <c r="J510" s="66"/>
      <c r="K510" s="63"/>
      <c r="L510" s="66"/>
      <c r="M510" s="66"/>
      <c r="N510" s="14"/>
    </row>
    <row r="511" spans="1:14" x14ac:dyDescent="0.25">
      <c r="A511" s="68"/>
      <c r="B511" s="68"/>
      <c r="C511" s="63"/>
      <c r="D511" s="63"/>
      <c r="E511" s="63"/>
      <c r="F511" s="63"/>
      <c r="G511" s="63"/>
      <c r="H511" s="63"/>
      <c r="I511" s="63"/>
      <c r="J511" s="66"/>
      <c r="K511" s="63"/>
      <c r="L511" s="66"/>
      <c r="M511" s="66"/>
      <c r="N511" s="14"/>
    </row>
    <row r="512" spans="1:14" x14ac:dyDescent="0.25">
      <c r="A512" s="68"/>
      <c r="B512" s="68"/>
      <c r="C512" s="63"/>
      <c r="D512" s="63"/>
      <c r="E512" s="63"/>
      <c r="F512" s="63"/>
      <c r="G512" s="63"/>
      <c r="H512" s="63"/>
      <c r="I512" s="63"/>
      <c r="J512" s="66"/>
      <c r="K512" s="63"/>
      <c r="L512" s="66"/>
      <c r="M512" s="66"/>
      <c r="N512" s="14"/>
    </row>
    <row r="513" spans="1:14" x14ac:dyDescent="0.25">
      <c r="A513" s="68"/>
      <c r="B513" s="68"/>
      <c r="C513" s="63"/>
      <c r="D513" s="63"/>
      <c r="E513" s="63"/>
      <c r="F513" s="63"/>
      <c r="G513" s="63"/>
      <c r="H513" s="63"/>
      <c r="I513" s="63"/>
      <c r="J513" s="66"/>
      <c r="K513" s="63"/>
      <c r="L513" s="66"/>
      <c r="M513" s="66"/>
      <c r="N513" s="14"/>
    </row>
    <row r="514" spans="1:14" x14ac:dyDescent="0.25">
      <c r="A514" s="68"/>
      <c r="B514" s="68"/>
      <c r="C514" s="63"/>
      <c r="D514" s="63"/>
      <c r="E514" s="63"/>
      <c r="F514" s="63"/>
      <c r="G514" s="63"/>
      <c r="H514" s="63"/>
      <c r="I514" s="63"/>
      <c r="J514" s="66"/>
      <c r="K514" s="63"/>
      <c r="L514" s="66"/>
      <c r="M514" s="66"/>
      <c r="N514" s="14"/>
    </row>
    <row r="515" spans="1:14" x14ac:dyDescent="0.25">
      <c r="A515" s="68"/>
      <c r="B515" s="68"/>
      <c r="C515" s="63"/>
      <c r="D515" s="63"/>
      <c r="E515" s="63"/>
      <c r="F515" s="63"/>
      <c r="G515" s="63"/>
      <c r="H515" s="63"/>
      <c r="I515" s="63"/>
      <c r="J515" s="66"/>
      <c r="K515" s="63"/>
      <c r="L515" s="66"/>
      <c r="M515" s="66"/>
      <c r="N515" s="14"/>
    </row>
    <row r="516" spans="1:14" x14ac:dyDescent="0.25">
      <c r="A516" s="68"/>
      <c r="B516" s="68"/>
      <c r="C516" s="63"/>
      <c r="D516" s="63"/>
      <c r="E516" s="63"/>
      <c r="F516" s="63"/>
      <c r="G516" s="63"/>
      <c r="H516" s="63"/>
      <c r="I516" s="63"/>
      <c r="J516" s="66"/>
      <c r="K516" s="63"/>
      <c r="L516" s="66"/>
      <c r="M516" s="66"/>
      <c r="N516" s="14"/>
    </row>
    <row r="517" spans="1:14" x14ac:dyDescent="0.25">
      <c r="A517" s="68"/>
      <c r="B517" s="68"/>
      <c r="C517" s="63"/>
      <c r="D517" s="63"/>
      <c r="E517" s="63"/>
      <c r="F517" s="63"/>
      <c r="G517" s="63"/>
      <c r="H517" s="63"/>
      <c r="I517" s="63"/>
      <c r="J517" s="66"/>
      <c r="K517" s="63"/>
      <c r="L517" s="66"/>
      <c r="M517" s="66"/>
      <c r="N517" s="14"/>
    </row>
    <row r="518" spans="1:14" x14ac:dyDescent="0.25">
      <c r="A518" s="68"/>
      <c r="B518" s="68"/>
      <c r="C518" s="63"/>
      <c r="D518" s="63"/>
      <c r="E518" s="63"/>
      <c r="F518" s="63"/>
      <c r="G518" s="63"/>
      <c r="H518" s="63"/>
      <c r="I518" s="63"/>
      <c r="J518" s="66"/>
      <c r="K518" s="63"/>
      <c r="L518" s="66"/>
      <c r="M518" s="66"/>
      <c r="N518" s="14"/>
    </row>
    <row r="519" spans="1:14" x14ac:dyDescent="0.25">
      <c r="A519" s="68"/>
      <c r="B519" s="68"/>
      <c r="C519" s="63"/>
      <c r="D519" s="63"/>
      <c r="E519" s="63"/>
      <c r="F519" s="63"/>
      <c r="G519" s="63"/>
      <c r="H519" s="63"/>
      <c r="I519" s="63"/>
      <c r="J519" s="66"/>
      <c r="K519" s="63"/>
      <c r="L519" s="66"/>
      <c r="M519" s="66"/>
      <c r="N519" s="14"/>
    </row>
    <row r="520" spans="1:14" x14ac:dyDescent="0.25">
      <c r="A520" s="68"/>
      <c r="B520" s="68"/>
      <c r="C520" s="63"/>
      <c r="D520" s="63"/>
      <c r="E520" s="63"/>
      <c r="F520" s="63"/>
      <c r="G520" s="63"/>
      <c r="H520" s="63"/>
      <c r="I520" s="63"/>
      <c r="J520" s="66"/>
      <c r="K520" s="63"/>
      <c r="L520" s="66"/>
      <c r="M520" s="66"/>
      <c r="N520" s="14"/>
    </row>
    <row r="521" spans="1:14" x14ac:dyDescent="0.25">
      <c r="A521" s="68"/>
      <c r="B521" s="68"/>
      <c r="C521" s="63"/>
      <c r="D521" s="63"/>
      <c r="E521" s="63"/>
      <c r="F521" s="63"/>
      <c r="G521" s="63"/>
      <c r="H521" s="63"/>
      <c r="I521" s="63"/>
      <c r="J521" s="66"/>
      <c r="K521" s="63"/>
      <c r="L521" s="66"/>
      <c r="M521" s="66"/>
      <c r="N521" s="14"/>
    </row>
    <row r="522" spans="1:14" x14ac:dyDescent="0.25">
      <c r="A522" s="68"/>
      <c r="B522" s="68"/>
      <c r="C522" s="63"/>
      <c r="D522" s="63"/>
      <c r="E522" s="63"/>
      <c r="F522" s="63"/>
      <c r="G522" s="63"/>
      <c r="H522" s="63"/>
      <c r="I522" s="63"/>
      <c r="J522" s="66"/>
      <c r="K522" s="63"/>
      <c r="L522" s="66"/>
      <c r="M522" s="66"/>
      <c r="N522" s="14"/>
    </row>
    <row r="523" spans="1:14" x14ac:dyDescent="0.25">
      <c r="A523" s="68"/>
      <c r="B523" s="68"/>
      <c r="C523" s="63"/>
      <c r="D523" s="63"/>
      <c r="E523" s="63"/>
      <c r="F523" s="63"/>
      <c r="G523" s="63"/>
      <c r="H523" s="63"/>
      <c r="I523" s="63"/>
      <c r="J523" s="66"/>
      <c r="K523" s="63"/>
      <c r="L523" s="66"/>
      <c r="M523" s="66"/>
      <c r="N523" s="14"/>
    </row>
    <row r="524" spans="1:14" x14ac:dyDescent="0.25">
      <c r="A524" s="68"/>
      <c r="B524" s="68"/>
      <c r="C524" s="63"/>
      <c r="D524" s="63"/>
      <c r="E524" s="63"/>
      <c r="F524" s="63"/>
      <c r="G524" s="63"/>
      <c r="H524" s="63"/>
      <c r="I524" s="63"/>
      <c r="J524" s="66"/>
      <c r="K524" s="63"/>
      <c r="L524" s="66"/>
      <c r="M524" s="66"/>
      <c r="N524" s="14"/>
    </row>
    <row r="525" spans="1:14" x14ac:dyDescent="0.25">
      <c r="A525" s="68"/>
      <c r="B525" s="68"/>
      <c r="C525" s="63"/>
      <c r="D525" s="63"/>
      <c r="E525" s="63"/>
      <c r="F525" s="63"/>
      <c r="G525" s="63"/>
      <c r="H525" s="63"/>
      <c r="I525" s="63"/>
      <c r="J525" s="66"/>
      <c r="K525" s="63"/>
      <c r="L525" s="66"/>
      <c r="M525" s="66"/>
      <c r="N525" s="14"/>
    </row>
    <row r="526" spans="1:14" x14ac:dyDescent="0.25">
      <c r="A526" s="68"/>
      <c r="B526" s="68"/>
      <c r="C526" s="63"/>
      <c r="D526" s="63"/>
      <c r="E526" s="63"/>
      <c r="F526" s="63"/>
      <c r="G526" s="63"/>
      <c r="H526" s="63"/>
      <c r="I526" s="63"/>
      <c r="J526" s="66"/>
      <c r="K526" s="63"/>
      <c r="L526" s="66"/>
      <c r="M526" s="66"/>
      <c r="N526" s="14"/>
    </row>
    <row r="527" spans="1:14" x14ac:dyDescent="0.25">
      <c r="A527" s="68"/>
      <c r="B527" s="68"/>
      <c r="C527" s="63"/>
      <c r="D527" s="63"/>
      <c r="E527" s="63"/>
      <c r="F527" s="63"/>
      <c r="G527" s="63"/>
      <c r="H527" s="63"/>
      <c r="I527" s="63"/>
      <c r="J527" s="66"/>
      <c r="K527" s="63"/>
      <c r="L527" s="66"/>
      <c r="M527" s="66"/>
      <c r="N527" s="14"/>
    </row>
    <row r="528" spans="1:14" x14ac:dyDescent="0.25">
      <c r="A528" s="68"/>
      <c r="B528" s="68"/>
      <c r="C528" s="63"/>
      <c r="D528" s="63"/>
      <c r="E528" s="63"/>
      <c r="F528" s="63"/>
      <c r="G528" s="63"/>
      <c r="H528" s="63"/>
      <c r="I528" s="63"/>
      <c r="J528" s="66"/>
      <c r="K528" s="63"/>
      <c r="L528" s="66"/>
      <c r="M528" s="66"/>
      <c r="N528" s="14"/>
    </row>
    <row r="529" spans="1:14" x14ac:dyDescent="0.25">
      <c r="A529" s="68"/>
      <c r="B529" s="68"/>
      <c r="C529" s="63"/>
      <c r="D529" s="63"/>
      <c r="E529" s="63"/>
      <c r="F529" s="63"/>
      <c r="G529" s="63"/>
      <c r="H529" s="63"/>
      <c r="I529" s="63"/>
      <c r="J529" s="66"/>
      <c r="K529" s="63"/>
      <c r="L529" s="66"/>
      <c r="M529" s="66"/>
      <c r="N529" s="14"/>
    </row>
    <row r="530" spans="1:14" x14ac:dyDescent="0.25">
      <c r="A530" s="68"/>
      <c r="B530" s="68"/>
      <c r="C530" s="63"/>
      <c r="D530" s="63"/>
      <c r="E530" s="63"/>
      <c r="F530" s="63"/>
      <c r="G530" s="63"/>
      <c r="H530" s="63"/>
      <c r="I530" s="63"/>
      <c r="J530" s="66"/>
      <c r="K530" s="63"/>
      <c r="L530" s="66"/>
      <c r="M530" s="66"/>
      <c r="N530" s="14"/>
    </row>
    <row r="531" spans="1:14" x14ac:dyDescent="0.25">
      <c r="A531" s="68"/>
      <c r="B531" s="68"/>
      <c r="C531" s="63"/>
      <c r="D531" s="63"/>
      <c r="E531" s="63"/>
      <c r="F531" s="63"/>
      <c r="G531" s="63"/>
      <c r="H531" s="63"/>
      <c r="I531" s="63"/>
      <c r="J531" s="66"/>
      <c r="K531" s="63"/>
      <c r="L531" s="66"/>
      <c r="M531" s="66"/>
      <c r="N531" s="14"/>
    </row>
    <row r="532" spans="1:14" x14ac:dyDescent="0.25">
      <c r="A532" s="68"/>
      <c r="B532" s="68"/>
      <c r="C532" s="63"/>
      <c r="D532" s="63"/>
      <c r="E532" s="63"/>
      <c r="F532" s="63"/>
      <c r="G532" s="63"/>
      <c r="H532" s="63"/>
      <c r="I532" s="63"/>
      <c r="J532" s="66"/>
      <c r="K532" s="63"/>
      <c r="L532" s="66"/>
      <c r="M532" s="66"/>
      <c r="N532" s="14"/>
    </row>
    <row r="533" spans="1:14" x14ac:dyDescent="0.25">
      <c r="A533" s="68"/>
      <c r="B533" s="68"/>
      <c r="C533" s="63"/>
      <c r="D533" s="63"/>
      <c r="E533" s="63"/>
      <c r="F533" s="63"/>
      <c r="G533" s="63"/>
      <c r="H533" s="63"/>
      <c r="I533" s="63"/>
      <c r="J533" s="66"/>
      <c r="K533" s="63"/>
      <c r="L533" s="66"/>
      <c r="M533" s="66"/>
      <c r="N533" s="14"/>
    </row>
    <row r="534" spans="1:14" x14ac:dyDescent="0.25">
      <c r="A534" s="68"/>
      <c r="B534" s="68"/>
      <c r="C534" s="63"/>
      <c r="D534" s="63"/>
      <c r="E534" s="63"/>
      <c r="F534" s="63"/>
      <c r="G534" s="63"/>
      <c r="H534" s="63"/>
      <c r="I534" s="63"/>
      <c r="J534" s="66"/>
      <c r="K534" s="63"/>
      <c r="L534" s="66"/>
      <c r="M534" s="66"/>
      <c r="N534" s="14"/>
    </row>
    <row r="535" spans="1:14" x14ac:dyDescent="0.25">
      <c r="A535" s="68"/>
      <c r="B535" s="68"/>
      <c r="C535" s="63"/>
      <c r="D535" s="63"/>
      <c r="E535" s="63"/>
      <c r="F535" s="63"/>
      <c r="G535" s="63"/>
      <c r="H535" s="63"/>
      <c r="I535" s="63"/>
      <c r="J535" s="66"/>
      <c r="K535" s="63"/>
      <c r="L535" s="66"/>
      <c r="M535" s="66"/>
      <c r="N535" s="14"/>
    </row>
    <row r="536" spans="1:14" x14ac:dyDescent="0.25">
      <c r="A536" s="68"/>
      <c r="B536" s="68"/>
      <c r="C536" s="63"/>
      <c r="D536" s="63"/>
      <c r="E536" s="63"/>
      <c r="F536" s="63"/>
      <c r="G536" s="63"/>
      <c r="H536" s="63"/>
      <c r="I536" s="63"/>
      <c r="J536" s="66"/>
      <c r="K536" s="63"/>
      <c r="L536" s="66"/>
      <c r="M536" s="66"/>
      <c r="N536" s="14"/>
    </row>
    <row r="537" spans="1:14" x14ac:dyDescent="0.25">
      <c r="A537" s="68"/>
      <c r="B537" s="68"/>
      <c r="C537" s="63"/>
      <c r="D537" s="63"/>
      <c r="E537" s="63"/>
      <c r="F537" s="63"/>
      <c r="G537" s="63"/>
      <c r="H537" s="63"/>
      <c r="I537" s="63"/>
      <c r="J537" s="66"/>
      <c r="K537" s="63"/>
      <c r="L537" s="66"/>
      <c r="M537" s="66"/>
      <c r="N537" s="14"/>
    </row>
    <row r="538" spans="1:14" x14ac:dyDescent="0.25">
      <c r="A538" s="68"/>
      <c r="B538" s="68"/>
      <c r="C538" s="63"/>
      <c r="D538" s="63"/>
      <c r="E538" s="63"/>
      <c r="F538" s="63"/>
      <c r="G538" s="63"/>
      <c r="H538" s="63"/>
      <c r="I538" s="63"/>
      <c r="J538" s="66"/>
      <c r="K538" s="63"/>
      <c r="L538" s="66"/>
      <c r="M538" s="66"/>
      <c r="N538" s="14"/>
    </row>
    <row r="539" spans="1:14" x14ac:dyDescent="0.25">
      <c r="A539" s="68"/>
      <c r="B539" s="68"/>
      <c r="C539" s="63"/>
      <c r="D539" s="63"/>
      <c r="E539" s="63"/>
      <c r="F539" s="63"/>
      <c r="G539" s="63"/>
      <c r="H539" s="63"/>
      <c r="I539" s="63"/>
      <c r="J539" s="66"/>
      <c r="K539" s="63"/>
      <c r="L539" s="66"/>
      <c r="M539" s="66"/>
      <c r="N539" s="14"/>
    </row>
    <row r="540" spans="1:14" x14ac:dyDescent="0.25">
      <c r="A540" s="68"/>
      <c r="B540" s="68"/>
      <c r="C540" s="63"/>
      <c r="D540" s="63"/>
      <c r="E540" s="63"/>
      <c r="F540" s="63"/>
      <c r="G540" s="63"/>
      <c r="H540" s="63"/>
      <c r="I540" s="63"/>
      <c r="J540" s="66"/>
      <c r="K540" s="63"/>
      <c r="L540" s="66"/>
      <c r="M540" s="66"/>
      <c r="N540" s="14"/>
    </row>
    <row r="541" spans="1:14" x14ac:dyDescent="0.25">
      <c r="A541" s="68"/>
      <c r="B541" s="68"/>
      <c r="C541" s="63"/>
      <c r="D541" s="63"/>
      <c r="E541" s="63"/>
      <c r="F541" s="63"/>
      <c r="G541" s="63"/>
      <c r="H541" s="63"/>
      <c r="I541" s="63"/>
      <c r="J541" s="66"/>
      <c r="K541" s="63"/>
      <c r="L541" s="66"/>
      <c r="M541" s="66"/>
      <c r="N541" s="14"/>
    </row>
    <row r="542" spans="1:14" x14ac:dyDescent="0.25">
      <c r="A542" s="68"/>
      <c r="B542" s="68"/>
      <c r="C542" s="63"/>
      <c r="D542" s="63"/>
      <c r="E542" s="63"/>
      <c r="F542" s="63"/>
      <c r="G542" s="63"/>
      <c r="H542" s="63"/>
      <c r="I542" s="63"/>
      <c r="J542" s="66"/>
      <c r="K542" s="63"/>
      <c r="L542" s="66"/>
      <c r="M542" s="66"/>
      <c r="N542" s="14"/>
    </row>
    <row r="543" spans="1:14" x14ac:dyDescent="0.25">
      <c r="A543" s="68"/>
      <c r="B543" s="68"/>
      <c r="C543" s="63"/>
      <c r="D543" s="63"/>
      <c r="E543" s="63"/>
      <c r="F543" s="63"/>
      <c r="G543" s="63"/>
      <c r="H543" s="63"/>
      <c r="I543" s="63"/>
      <c r="J543" s="66"/>
      <c r="K543" s="63"/>
      <c r="L543" s="66"/>
      <c r="M543" s="66"/>
      <c r="N543" s="14"/>
    </row>
    <row r="544" spans="1:14" x14ac:dyDescent="0.25">
      <c r="A544" s="68"/>
      <c r="B544" s="68"/>
      <c r="C544" s="63"/>
      <c r="D544" s="63"/>
      <c r="E544" s="63"/>
      <c r="F544" s="63"/>
      <c r="G544" s="63"/>
      <c r="H544" s="63"/>
      <c r="I544" s="63"/>
      <c r="J544" s="66"/>
      <c r="K544" s="63"/>
      <c r="L544" s="66"/>
      <c r="M544" s="66"/>
      <c r="N544" s="14"/>
    </row>
  </sheetData>
  <mergeCells count="7">
    <mergeCell ref="A7:M7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TRANSPARENCIA</cp:lastModifiedBy>
  <dcterms:created xsi:type="dcterms:W3CDTF">2022-03-01T19:52:44Z</dcterms:created>
  <dcterms:modified xsi:type="dcterms:W3CDTF">2023-09-15T02:36:17Z</dcterms:modified>
</cp:coreProperties>
</file>